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 firstSheet="1" activeTab="1"/>
  </bookViews>
  <sheets>
    <sheet name="прил_5 (2)" sheetId="1" state="hidden" r:id="rId1"/>
    <sheet name="Форма 3 (2)" sheetId="2" r:id="rId2"/>
    <sheet name="Лист1" sheetId="3" r:id="rId3"/>
  </sheets>
  <definedNames>
    <definedName name="_xlnm._FilterDatabase" localSheetId="0" hidden="1">'прил_5 (2)'!$A$10:$J$270</definedName>
    <definedName name="_xlnm._FilterDatabase" localSheetId="1" hidden="1">'Форма 3 (2)'!$A$15:$O$392</definedName>
    <definedName name="_xlnm.Print_Titles" localSheetId="1">'Форма 3 (2)'!$14:$15</definedName>
    <definedName name="_xlnm.Print_Area" localSheetId="1">'Форма 3 (2)'!$A$1:$O$400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389" i="2" l="1"/>
  <c r="O388" i="2" s="1"/>
  <c r="N388" i="2"/>
  <c r="M388" i="2"/>
  <c r="L388" i="2"/>
  <c r="K388" i="2"/>
  <c r="J388" i="2"/>
  <c r="I388" i="2"/>
  <c r="H388" i="2"/>
  <c r="G388" i="2"/>
  <c r="F388" i="2"/>
  <c r="E388" i="2"/>
  <c r="D388" i="2"/>
  <c r="O386" i="2"/>
  <c r="O385" i="2" s="1"/>
  <c r="O384" i="2" s="1"/>
  <c r="N385" i="2"/>
  <c r="N384" i="2" s="1"/>
  <c r="M385" i="2"/>
  <c r="L385" i="2"/>
  <c r="K385" i="2"/>
  <c r="K384" i="2" s="1"/>
  <c r="J385" i="2"/>
  <c r="J384" i="2" s="1"/>
  <c r="I385" i="2"/>
  <c r="H385" i="2"/>
  <c r="G385" i="2"/>
  <c r="G384" i="2" s="1"/>
  <c r="F385" i="2"/>
  <c r="F384" i="2" s="1"/>
  <c r="E385" i="2"/>
  <c r="D385" i="2"/>
  <c r="M384" i="2"/>
  <c r="L384" i="2"/>
  <c r="I384" i="2"/>
  <c r="H384" i="2"/>
  <c r="E384" i="2"/>
  <c r="D384" i="2"/>
  <c r="O380" i="2"/>
  <c r="O379" i="2"/>
  <c r="N377" i="2"/>
  <c r="N374" i="2" s="1"/>
  <c r="M377" i="2"/>
  <c r="M374" i="2" s="1"/>
  <c r="L377" i="2"/>
  <c r="K377" i="2"/>
  <c r="K374" i="2" s="1"/>
  <c r="J377" i="2"/>
  <c r="J374" i="2" s="1"/>
  <c r="I377" i="2"/>
  <c r="H377" i="2"/>
  <c r="G377" i="2"/>
  <c r="G374" i="2" s="1"/>
  <c r="F377" i="2"/>
  <c r="F374" i="2" s="1"/>
  <c r="E377" i="2"/>
  <c r="D377" i="2"/>
  <c r="D374" i="2" s="1"/>
  <c r="L374" i="2"/>
  <c r="I374" i="2"/>
  <c r="H374" i="2"/>
  <c r="E374" i="2"/>
  <c r="O373" i="2"/>
  <c r="O372" i="2" s="1"/>
  <c r="F372" i="2"/>
  <c r="O371" i="2"/>
  <c r="O370" i="2" s="1"/>
  <c r="F370" i="2"/>
  <c r="O368" i="2"/>
  <c r="O365" i="2"/>
  <c r="O364" i="2" s="1"/>
  <c r="N364" i="2"/>
  <c r="M364" i="2"/>
  <c r="M360" i="2" s="1"/>
  <c r="L364" i="2"/>
  <c r="L360" i="2" s="1"/>
  <c r="K364" i="2"/>
  <c r="K360" i="2" s="1"/>
  <c r="J364" i="2"/>
  <c r="I364" i="2"/>
  <c r="I360" i="2" s="1"/>
  <c r="H364" i="2"/>
  <c r="H360" i="2" s="1"/>
  <c r="G364" i="2"/>
  <c r="G360" i="2" s="1"/>
  <c r="F364" i="2"/>
  <c r="E364" i="2"/>
  <c r="E360" i="2" s="1"/>
  <c r="D364" i="2"/>
  <c r="O362" i="2"/>
  <c r="O361" i="2" s="1"/>
  <c r="F361" i="2"/>
  <c r="D361" i="2"/>
  <c r="N360" i="2"/>
  <c r="J360" i="2"/>
  <c r="F360" i="2"/>
  <c r="F359" i="2"/>
  <c r="D359" i="2"/>
  <c r="N356" i="2"/>
  <c r="M356" i="2"/>
  <c r="L356" i="2"/>
  <c r="K356" i="2"/>
  <c r="J356" i="2"/>
  <c r="I356" i="2"/>
  <c r="H356" i="2"/>
  <c r="G356" i="2"/>
  <c r="F356" i="2"/>
  <c r="E356" i="2"/>
  <c r="D356" i="2"/>
  <c r="N355" i="2"/>
  <c r="M355" i="2"/>
  <c r="L355" i="2"/>
  <c r="K355" i="2"/>
  <c r="J355" i="2"/>
  <c r="I355" i="2"/>
  <c r="I353" i="2" s="1"/>
  <c r="I349" i="2" s="1"/>
  <c r="H355" i="2"/>
  <c r="G355" i="2"/>
  <c r="F355" i="2"/>
  <c r="E355" i="2"/>
  <c r="E353" i="2" s="1"/>
  <c r="E349" i="2" s="1"/>
  <c r="D355" i="2"/>
  <c r="M353" i="2"/>
  <c r="M349" i="2" s="1"/>
  <c r="F351" i="2"/>
  <c r="O351" i="2" s="1"/>
  <c r="O350" i="2" s="1"/>
  <c r="D350" i="2"/>
  <c r="O348" i="2"/>
  <c r="O347" i="2"/>
  <c r="O346" i="2"/>
  <c r="O345" i="2"/>
  <c r="O344" i="2"/>
  <c r="N342" i="2"/>
  <c r="N341" i="2" s="1"/>
  <c r="M342" i="2"/>
  <c r="L342" i="2"/>
  <c r="K342" i="2"/>
  <c r="K341" i="2" s="1"/>
  <c r="J342" i="2"/>
  <c r="J341" i="2" s="1"/>
  <c r="I342" i="2"/>
  <c r="I341" i="2" s="1"/>
  <c r="H342" i="2"/>
  <c r="H341" i="2" s="1"/>
  <c r="G342" i="2"/>
  <c r="G341" i="2" s="1"/>
  <c r="F342" i="2"/>
  <c r="F341" i="2" s="1"/>
  <c r="E342" i="2"/>
  <c r="E341" i="2" s="1"/>
  <c r="D342" i="2"/>
  <c r="D341" i="2" s="1"/>
  <c r="M341" i="2"/>
  <c r="L341" i="2"/>
  <c r="O339" i="2"/>
  <c r="O338" i="2"/>
  <c r="F336" i="2"/>
  <c r="E336" i="2"/>
  <c r="O335" i="2"/>
  <c r="O334" i="2"/>
  <c r="F332" i="2"/>
  <c r="F331" i="2" s="1"/>
  <c r="E332" i="2"/>
  <c r="E331" i="2" s="1"/>
  <c r="O330" i="2"/>
  <c r="O329" i="2"/>
  <c r="N327" i="2"/>
  <c r="N326" i="2" s="1"/>
  <c r="M327" i="2"/>
  <c r="M326" i="2" s="1"/>
  <c r="L327" i="2"/>
  <c r="L326" i="2" s="1"/>
  <c r="K327" i="2"/>
  <c r="J327" i="2"/>
  <c r="J326" i="2" s="1"/>
  <c r="I327" i="2"/>
  <c r="I326" i="2" s="1"/>
  <c r="H327" i="2"/>
  <c r="H326" i="2" s="1"/>
  <c r="G327" i="2"/>
  <c r="G326" i="2" s="1"/>
  <c r="F327" i="2"/>
  <c r="F326" i="2" s="1"/>
  <c r="E327" i="2"/>
  <c r="E326" i="2" s="1"/>
  <c r="D327" i="2"/>
  <c r="D326" i="2" s="1"/>
  <c r="K326" i="2"/>
  <c r="O324" i="2"/>
  <c r="O323" i="2" s="1"/>
  <c r="O322" i="2" s="1"/>
  <c r="N323" i="2"/>
  <c r="N322" i="2" s="1"/>
  <c r="M323" i="2"/>
  <c r="L323" i="2"/>
  <c r="L322" i="2" s="1"/>
  <c r="K323" i="2"/>
  <c r="K322" i="2" s="1"/>
  <c r="J323" i="2"/>
  <c r="I323" i="2"/>
  <c r="H323" i="2"/>
  <c r="G323" i="2"/>
  <c r="G322" i="2" s="1"/>
  <c r="F323" i="2"/>
  <c r="F322" i="2" s="1"/>
  <c r="E323" i="2"/>
  <c r="D323" i="2"/>
  <c r="D322" i="2" s="1"/>
  <c r="M322" i="2"/>
  <c r="J322" i="2"/>
  <c r="I322" i="2"/>
  <c r="H322" i="2"/>
  <c r="E322" i="2"/>
  <c r="N321" i="2"/>
  <c r="M321" i="2"/>
  <c r="L321" i="2"/>
  <c r="K321" i="2"/>
  <c r="J321" i="2"/>
  <c r="I321" i="2"/>
  <c r="H321" i="2"/>
  <c r="G321" i="2"/>
  <c r="F321" i="2"/>
  <c r="E321" i="2"/>
  <c r="D321" i="2"/>
  <c r="N320" i="2"/>
  <c r="M320" i="2"/>
  <c r="L320" i="2"/>
  <c r="K320" i="2"/>
  <c r="J320" i="2"/>
  <c r="I320" i="2"/>
  <c r="H320" i="2"/>
  <c r="G320" i="2"/>
  <c r="F320" i="2"/>
  <c r="E320" i="2"/>
  <c r="D320" i="2"/>
  <c r="N319" i="2"/>
  <c r="M319" i="2"/>
  <c r="L319" i="2"/>
  <c r="K319" i="2"/>
  <c r="J319" i="2"/>
  <c r="I319" i="2"/>
  <c r="H319" i="2"/>
  <c r="G319" i="2"/>
  <c r="F319" i="2"/>
  <c r="E319" i="2"/>
  <c r="D319" i="2"/>
  <c r="N318" i="2"/>
  <c r="M318" i="2"/>
  <c r="L318" i="2"/>
  <c r="K318" i="2"/>
  <c r="J318" i="2"/>
  <c r="I318" i="2"/>
  <c r="H318" i="2"/>
  <c r="G318" i="2"/>
  <c r="F318" i="2"/>
  <c r="E318" i="2"/>
  <c r="D318" i="2"/>
  <c r="N317" i="2"/>
  <c r="M317" i="2"/>
  <c r="L317" i="2"/>
  <c r="K317" i="2"/>
  <c r="J317" i="2"/>
  <c r="I317" i="2"/>
  <c r="H317" i="2"/>
  <c r="G317" i="2"/>
  <c r="F317" i="2"/>
  <c r="E317" i="2"/>
  <c r="D317" i="2"/>
  <c r="J315" i="2"/>
  <c r="J310" i="2" s="1"/>
  <c r="N314" i="2"/>
  <c r="M314" i="2"/>
  <c r="L314" i="2"/>
  <c r="K314" i="2"/>
  <c r="J314" i="2"/>
  <c r="J311" i="2" s="1"/>
  <c r="I314" i="2"/>
  <c r="H314" i="2"/>
  <c r="G314" i="2"/>
  <c r="F314" i="2"/>
  <c r="E314" i="2"/>
  <c r="N313" i="2"/>
  <c r="M313" i="2"/>
  <c r="M311" i="2" s="1"/>
  <c r="L313" i="2"/>
  <c r="K313" i="2"/>
  <c r="J313" i="2"/>
  <c r="I313" i="2"/>
  <c r="H313" i="2"/>
  <c r="H311" i="2" s="1"/>
  <c r="G313" i="2"/>
  <c r="F313" i="2"/>
  <c r="E313" i="2"/>
  <c r="N311" i="2"/>
  <c r="O309" i="2"/>
  <c r="O308" i="2" s="1"/>
  <c r="N308" i="2"/>
  <c r="M308" i="2"/>
  <c r="L308" i="2"/>
  <c r="K308" i="2"/>
  <c r="J308" i="2"/>
  <c r="I308" i="2"/>
  <c r="H308" i="2"/>
  <c r="G308" i="2"/>
  <c r="F308" i="2"/>
  <c r="E308" i="2"/>
  <c r="O307" i="2"/>
  <c r="O306" i="2" s="1"/>
  <c r="N306" i="2"/>
  <c r="M306" i="2"/>
  <c r="M305" i="2" s="1"/>
  <c r="L306" i="2"/>
  <c r="K306" i="2"/>
  <c r="J306" i="2"/>
  <c r="I306" i="2"/>
  <c r="I305" i="2" s="1"/>
  <c r="H306" i="2"/>
  <c r="G306" i="2"/>
  <c r="F306" i="2"/>
  <c r="F305" i="2" s="1"/>
  <c r="E306" i="2"/>
  <c r="E305" i="2" s="1"/>
  <c r="L305" i="2"/>
  <c r="O300" i="2"/>
  <c r="O299" i="2"/>
  <c r="N297" i="2"/>
  <c r="N292" i="2" s="1"/>
  <c r="M297" i="2"/>
  <c r="L297" i="2"/>
  <c r="K297" i="2"/>
  <c r="J297" i="2"/>
  <c r="J292" i="2" s="1"/>
  <c r="I297" i="2"/>
  <c r="I292" i="2" s="1"/>
  <c r="H297" i="2"/>
  <c r="H292" i="2" s="1"/>
  <c r="G297" i="2"/>
  <c r="G292" i="2" s="1"/>
  <c r="F297" i="2"/>
  <c r="F292" i="2" s="1"/>
  <c r="E297" i="2"/>
  <c r="E292" i="2" s="1"/>
  <c r="D297" i="2"/>
  <c r="O294" i="2"/>
  <c r="O293" i="2" s="1"/>
  <c r="D293" i="2"/>
  <c r="M292" i="2"/>
  <c r="L292" i="2"/>
  <c r="K292" i="2"/>
  <c r="O288" i="2"/>
  <c r="O287" i="2" s="1"/>
  <c r="O284" i="2" s="1"/>
  <c r="N287" i="2"/>
  <c r="N284" i="2" s="1"/>
  <c r="M287" i="2"/>
  <c r="M284" i="2" s="1"/>
  <c r="L287" i="2"/>
  <c r="K287" i="2"/>
  <c r="K284" i="2" s="1"/>
  <c r="J287" i="2"/>
  <c r="J284" i="2" s="1"/>
  <c r="I287" i="2"/>
  <c r="I284" i="2" s="1"/>
  <c r="H287" i="2"/>
  <c r="G287" i="2"/>
  <c r="G284" i="2" s="1"/>
  <c r="F287" i="2"/>
  <c r="F284" i="2" s="1"/>
  <c r="E287" i="2"/>
  <c r="E284" i="2" s="1"/>
  <c r="D287" i="2"/>
  <c r="L284" i="2"/>
  <c r="H284" i="2"/>
  <c r="D284" i="2"/>
  <c r="O280" i="2"/>
  <c r="O279" i="2" s="1"/>
  <c r="O276" i="2" s="1"/>
  <c r="N279" i="2"/>
  <c r="N276" i="2" s="1"/>
  <c r="M279" i="2"/>
  <c r="L279" i="2"/>
  <c r="L276" i="2" s="1"/>
  <c r="K279" i="2"/>
  <c r="K276" i="2" s="1"/>
  <c r="J279" i="2"/>
  <c r="J276" i="2" s="1"/>
  <c r="I279" i="2"/>
  <c r="I276" i="2" s="1"/>
  <c r="H279" i="2"/>
  <c r="H276" i="2" s="1"/>
  <c r="G279" i="2"/>
  <c r="G276" i="2" s="1"/>
  <c r="F279" i="2"/>
  <c r="F276" i="2" s="1"/>
  <c r="E279" i="2"/>
  <c r="D279" i="2"/>
  <c r="D276" i="2" s="1"/>
  <c r="M276" i="2"/>
  <c r="E276" i="2"/>
  <c r="N273" i="2"/>
  <c r="N24" i="2" s="1"/>
  <c r="M273" i="2"/>
  <c r="L273" i="2"/>
  <c r="K273" i="2"/>
  <c r="J273" i="2"/>
  <c r="J24" i="2" s="1"/>
  <c r="I273" i="2"/>
  <c r="H273" i="2"/>
  <c r="G273" i="2"/>
  <c r="F273" i="2"/>
  <c r="F24" i="2" s="1"/>
  <c r="E273" i="2"/>
  <c r="D273" i="2"/>
  <c r="N272" i="2"/>
  <c r="M272" i="2"/>
  <c r="M23" i="2" s="1"/>
  <c r="L272" i="2"/>
  <c r="L270" i="2" s="1"/>
  <c r="K272" i="2"/>
  <c r="J272" i="2"/>
  <c r="I272" i="2"/>
  <c r="I23" i="2" s="1"/>
  <c r="H272" i="2"/>
  <c r="G272" i="2"/>
  <c r="F272" i="2"/>
  <c r="E272" i="2"/>
  <c r="D272" i="2"/>
  <c r="D270" i="2" s="1"/>
  <c r="N267" i="2"/>
  <c r="N266" i="2" s="1"/>
  <c r="M267" i="2"/>
  <c r="M266" i="2" s="1"/>
  <c r="L267" i="2"/>
  <c r="L266" i="2" s="1"/>
  <c r="K267" i="2"/>
  <c r="K266" i="2" s="1"/>
  <c r="J267" i="2"/>
  <c r="I267" i="2"/>
  <c r="I266" i="2" s="1"/>
  <c r="H267" i="2"/>
  <c r="G267" i="2"/>
  <c r="G266" i="2" s="1"/>
  <c r="F267" i="2"/>
  <c r="E267" i="2"/>
  <c r="E266" i="2" s="1"/>
  <c r="D267" i="2"/>
  <c r="D266" i="2" s="1"/>
  <c r="J266" i="2"/>
  <c r="H266" i="2"/>
  <c r="F266" i="2"/>
  <c r="O255" i="2"/>
  <c r="O254" i="2" s="1"/>
  <c r="N254" i="2"/>
  <c r="M254" i="2"/>
  <c r="L254" i="2"/>
  <c r="K254" i="2"/>
  <c r="J254" i="2"/>
  <c r="I254" i="2"/>
  <c r="H254" i="2"/>
  <c r="G254" i="2"/>
  <c r="F254" i="2"/>
  <c r="E254" i="2"/>
  <c r="D254" i="2"/>
  <c r="O252" i="2"/>
  <c r="O251" i="2" s="1"/>
  <c r="O250" i="2" s="1"/>
  <c r="N251" i="2"/>
  <c r="M251" i="2"/>
  <c r="M250" i="2" s="1"/>
  <c r="L251" i="2"/>
  <c r="L250" i="2" s="1"/>
  <c r="K251" i="2"/>
  <c r="K250" i="2" s="1"/>
  <c r="J251" i="2"/>
  <c r="I251" i="2"/>
  <c r="I250" i="2" s="1"/>
  <c r="H251" i="2"/>
  <c r="G251" i="2"/>
  <c r="G250" i="2" s="1"/>
  <c r="F251" i="2"/>
  <c r="E251" i="2"/>
  <c r="E250" i="2" s="1"/>
  <c r="D251" i="2"/>
  <c r="D250" i="2" s="1"/>
  <c r="N250" i="2"/>
  <c r="J250" i="2"/>
  <c r="H250" i="2"/>
  <c r="F250" i="2"/>
  <c r="O246" i="2"/>
  <c r="O245" i="2" s="1"/>
  <c r="O242" i="2" s="1"/>
  <c r="E245" i="2"/>
  <c r="E242" i="2" s="1"/>
  <c r="D245" i="2"/>
  <c r="D242" i="2" s="1"/>
  <c r="O241" i="2"/>
  <c r="O238" i="2"/>
  <c r="O237" i="2" s="1"/>
  <c r="N237" i="2"/>
  <c r="N236" i="2" s="1"/>
  <c r="M237" i="2"/>
  <c r="L237" i="2"/>
  <c r="L236" i="2" s="1"/>
  <c r="K237" i="2"/>
  <c r="K236" i="2" s="1"/>
  <c r="J237" i="2"/>
  <c r="J236" i="2" s="1"/>
  <c r="I237" i="2"/>
  <c r="H237" i="2"/>
  <c r="H236" i="2" s="1"/>
  <c r="G237" i="2"/>
  <c r="G236" i="2" s="1"/>
  <c r="F237" i="2"/>
  <c r="F236" i="2" s="1"/>
  <c r="E237" i="2"/>
  <c r="D237" i="2"/>
  <c r="D236" i="2" s="1"/>
  <c r="M236" i="2"/>
  <c r="I236" i="2"/>
  <c r="E236" i="2"/>
  <c r="O235" i="2"/>
  <c r="O234" i="2" s="1"/>
  <c r="N234" i="2"/>
  <c r="M234" i="2"/>
  <c r="L234" i="2"/>
  <c r="K234" i="2"/>
  <c r="J234" i="2"/>
  <c r="J231" i="2" s="1"/>
  <c r="I234" i="2"/>
  <c r="H234" i="2"/>
  <c r="G234" i="2"/>
  <c r="F234" i="2"/>
  <c r="O233" i="2"/>
  <c r="O232" i="2" s="1"/>
  <c r="O231" i="2" s="1"/>
  <c r="N232" i="2"/>
  <c r="M232" i="2"/>
  <c r="L232" i="2"/>
  <c r="L231" i="2" s="1"/>
  <c r="K232" i="2"/>
  <c r="K231" i="2" s="1"/>
  <c r="J232" i="2"/>
  <c r="I232" i="2"/>
  <c r="H232" i="2"/>
  <c r="H231" i="2" s="1"/>
  <c r="G232" i="2"/>
  <c r="G231" i="2" s="1"/>
  <c r="F232" i="2"/>
  <c r="O229" i="2"/>
  <c r="O228" i="2" s="1"/>
  <c r="N228" i="2"/>
  <c r="M228" i="2"/>
  <c r="L228" i="2"/>
  <c r="K228" i="2"/>
  <c r="J228" i="2"/>
  <c r="I228" i="2"/>
  <c r="H228" i="2"/>
  <c r="G228" i="2"/>
  <c r="F228" i="2"/>
  <c r="F205" i="2" s="1"/>
  <c r="D228" i="2"/>
  <c r="O226" i="2"/>
  <c r="O225" i="2" s="1"/>
  <c r="N225" i="2"/>
  <c r="M225" i="2"/>
  <c r="L225" i="2"/>
  <c r="K225" i="2"/>
  <c r="J225" i="2"/>
  <c r="I225" i="2"/>
  <c r="H225" i="2"/>
  <c r="G225" i="2"/>
  <c r="G224" i="2" s="1"/>
  <c r="F225" i="2"/>
  <c r="D225" i="2"/>
  <c r="O223" i="2"/>
  <c r="O221" i="2"/>
  <c r="O220" i="2" s="1"/>
  <c r="O219" i="2" s="1"/>
  <c r="F220" i="2"/>
  <c r="E220" i="2"/>
  <c r="E219" i="2" s="1"/>
  <c r="D220" i="2"/>
  <c r="F219" i="2"/>
  <c r="D219" i="2"/>
  <c r="O214" i="2"/>
  <c r="O213" i="2" s="1"/>
  <c r="N213" i="2"/>
  <c r="M213" i="2"/>
  <c r="L213" i="2"/>
  <c r="K213" i="2"/>
  <c r="J213" i="2"/>
  <c r="I213" i="2"/>
  <c r="H213" i="2"/>
  <c r="G213" i="2"/>
  <c r="F213" i="2"/>
  <c r="E213" i="2"/>
  <c r="D213" i="2"/>
  <c r="D210" i="2" s="1"/>
  <c r="O212" i="2"/>
  <c r="O211" i="2" s="1"/>
  <c r="N211" i="2"/>
  <c r="N210" i="2" s="1"/>
  <c r="M211" i="2"/>
  <c r="M210" i="2" s="1"/>
  <c r="L211" i="2"/>
  <c r="L210" i="2" s="1"/>
  <c r="K211" i="2"/>
  <c r="K210" i="2" s="1"/>
  <c r="J211" i="2"/>
  <c r="J210" i="2" s="1"/>
  <c r="I211" i="2"/>
  <c r="H211" i="2"/>
  <c r="H210" i="2" s="1"/>
  <c r="G211" i="2"/>
  <c r="F211" i="2"/>
  <c r="F210" i="2" s="1"/>
  <c r="E211" i="2"/>
  <c r="E210" i="2" s="1"/>
  <c r="G210" i="2"/>
  <c r="N209" i="2"/>
  <c r="M209" i="2"/>
  <c r="M32" i="2" s="1"/>
  <c r="L209" i="2"/>
  <c r="K209" i="2"/>
  <c r="J209" i="2"/>
  <c r="I209" i="2"/>
  <c r="I32" i="2" s="1"/>
  <c r="H209" i="2"/>
  <c r="G209" i="2"/>
  <c r="F209" i="2"/>
  <c r="E209" i="2"/>
  <c r="D209" i="2"/>
  <c r="N205" i="2"/>
  <c r="N204" i="2" s="1"/>
  <c r="M205" i="2"/>
  <c r="L205" i="2"/>
  <c r="K205" i="2"/>
  <c r="K204" i="2" s="1"/>
  <c r="J205" i="2"/>
  <c r="J204" i="2" s="1"/>
  <c r="I205" i="2"/>
  <c r="I204" i="2" s="1"/>
  <c r="H205" i="2"/>
  <c r="H204" i="2" s="1"/>
  <c r="G205" i="2"/>
  <c r="G204" i="2" s="1"/>
  <c r="D205" i="2"/>
  <c r="M204" i="2"/>
  <c r="L204" i="2"/>
  <c r="E204" i="2"/>
  <c r="N201" i="2"/>
  <c r="N200" i="2" s="1"/>
  <c r="M201" i="2"/>
  <c r="L201" i="2"/>
  <c r="L200" i="2" s="1"/>
  <c r="K201" i="2"/>
  <c r="K200" i="2" s="1"/>
  <c r="J201" i="2"/>
  <c r="J200" i="2" s="1"/>
  <c r="I201" i="2"/>
  <c r="H201" i="2"/>
  <c r="H200" i="2" s="1"/>
  <c r="G201" i="2"/>
  <c r="G200" i="2" s="1"/>
  <c r="F201" i="2"/>
  <c r="F200" i="2" s="1"/>
  <c r="E201" i="2"/>
  <c r="D201" i="2"/>
  <c r="D200" i="2" s="1"/>
  <c r="M200" i="2"/>
  <c r="I200" i="2"/>
  <c r="E200" i="2"/>
  <c r="O198" i="2"/>
  <c r="O197" i="2" s="1"/>
  <c r="N197" i="2"/>
  <c r="N194" i="2" s="1"/>
  <c r="M197" i="2"/>
  <c r="L197" i="2"/>
  <c r="K197" i="2"/>
  <c r="J197" i="2"/>
  <c r="J194" i="2" s="1"/>
  <c r="I197" i="2"/>
  <c r="H197" i="2"/>
  <c r="F197" i="2"/>
  <c r="O196" i="2"/>
  <c r="O195" i="2" s="1"/>
  <c r="N195" i="2"/>
  <c r="M195" i="2"/>
  <c r="L195" i="2"/>
  <c r="K195" i="2"/>
  <c r="J195" i="2"/>
  <c r="I195" i="2"/>
  <c r="H195" i="2"/>
  <c r="F195" i="2"/>
  <c r="O192" i="2"/>
  <c r="O191" i="2" s="1"/>
  <c r="G191" i="2"/>
  <c r="D191" i="2"/>
  <c r="O189" i="2"/>
  <c r="O188" i="2" s="1"/>
  <c r="G188" i="2"/>
  <c r="D188" i="2"/>
  <c r="O185" i="2"/>
  <c r="O184" i="2" s="1"/>
  <c r="N184" i="2"/>
  <c r="M184" i="2"/>
  <c r="L184" i="2"/>
  <c r="K184" i="2"/>
  <c r="J184" i="2"/>
  <c r="I184" i="2"/>
  <c r="H184" i="2"/>
  <c r="G184" i="2"/>
  <c r="G181" i="2" s="1"/>
  <c r="E184" i="2"/>
  <c r="E181" i="2" s="1"/>
  <c r="D184" i="2"/>
  <c r="D181" i="2" s="1"/>
  <c r="O183" i="2"/>
  <c r="O182" i="2" s="1"/>
  <c r="N182" i="2"/>
  <c r="N181" i="2" s="1"/>
  <c r="M182" i="2"/>
  <c r="L182" i="2"/>
  <c r="L181" i="2" s="1"/>
  <c r="K182" i="2"/>
  <c r="J182" i="2"/>
  <c r="J181" i="2" s="1"/>
  <c r="I182" i="2"/>
  <c r="H182" i="2"/>
  <c r="H181" i="2" s="1"/>
  <c r="G182" i="2"/>
  <c r="K181" i="2"/>
  <c r="O178" i="2"/>
  <c r="O177" i="2"/>
  <c r="N175" i="2"/>
  <c r="N174" i="2" s="1"/>
  <c r="M175" i="2"/>
  <c r="M174" i="2" s="1"/>
  <c r="L175" i="2"/>
  <c r="L174" i="2" s="1"/>
  <c r="K175" i="2"/>
  <c r="K174" i="2" s="1"/>
  <c r="J175" i="2"/>
  <c r="J174" i="2" s="1"/>
  <c r="I175" i="2"/>
  <c r="I174" i="2" s="1"/>
  <c r="H175" i="2"/>
  <c r="H174" i="2" s="1"/>
  <c r="G175" i="2"/>
  <c r="G174" i="2" s="1"/>
  <c r="F175" i="2"/>
  <c r="F174" i="2" s="1"/>
  <c r="E175" i="2"/>
  <c r="E174" i="2" s="1"/>
  <c r="D175" i="2"/>
  <c r="D174" i="2"/>
  <c r="O173" i="2"/>
  <c r="O172" i="2" s="1"/>
  <c r="N172" i="2"/>
  <c r="M172" i="2"/>
  <c r="L172" i="2"/>
  <c r="K172" i="2"/>
  <c r="J172" i="2"/>
  <c r="I172" i="2"/>
  <c r="H172" i="2"/>
  <c r="G172" i="2"/>
  <c r="F172" i="2"/>
  <c r="O171" i="2"/>
  <c r="O170" i="2" s="1"/>
  <c r="N170" i="2"/>
  <c r="N169" i="2" s="1"/>
  <c r="M170" i="2"/>
  <c r="M169" i="2" s="1"/>
  <c r="L170" i="2"/>
  <c r="K170" i="2"/>
  <c r="J170" i="2"/>
  <c r="J169" i="2" s="1"/>
  <c r="I170" i="2"/>
  <c r="I169" i="2" s="1"/>
  <c r="H170" i="2"/>
  <c r="G170" i="2"/>
  <c r="G169" i="2" s="1"/>
  <c r="F170" i="2"/>
  <c r="F169" i="2" s="1"/>
  <c r="K169" i="2"/>
  <c r="O167" i="2"/>
  <c r="O166" i="2" s="1"/>
  <c r="O165" i="2" s="1"/>
  <c r="N166" i="2"/>
  <c r="N165" i="2" s="1"/>
  <c r="M166" i="2"/>
  <c r="M165" i="2" s="1"/>
  <c r="L166" i="2"/>
  <c r="L165" i="2" s="1"/>
  <c r="K166" i="2"/>
  <c r="K165" i="2" s="1"/>
  <c r="J166" i="2"/>
  <c r="J165" i="2" s="1"/>
  <c r="I166" i="2"/>
  <c r="I165" i="2" s="1"/>
  <c r="H166" i="2"/>
  <c r="G166" i="2"/>
  <c r="G165" i="2" s="1"/>
  <c r="F166" i="2"/>
  <c r="F165" i="2" s="1"/>
  <c r="E166" i="2"/>
  <c r="E165" i="2" s="1"/>
  <c r="D166" i="2"/>
  <c r="D165" i="2" s="1"/>
  <c r="H165" i="2"/>
  <c r="O164" i="2"/>
  <c r="O160" i="2"/>
  <c r="O159" i="2" s="1"/>
  <c r="N159" i="2"/>
  <c r="M159" i="2"/>
  <c r="L159" i="2"/>
  <c r="K159" i="2"/>
  <c r="J159" i="2"/>
  <c r="I159" i="2"/>
  <c r="H159" i="2"/>
  <c r="G159" i="2"/>
  <c r="F159" i="2"/>
  <c r="E159" i="2"/>
  <c r="D159" i="2"/>
  <c r="O157" i="2"/>
  <c r="O156" i="2" s="1"/>
  <c r="N156" i="2"/>
  <c r="M156" i="2"/>
  <c r="L156" i="2"/>
  <c r="L155" i="2" s="1"/>
  <c r="K156" i="2"/>
  <c r="J156" i="2"/>
  <c r="I156" i="2"/>
  <c r="I155" i="2" s="1"/>
  <c r="H156" i="2"/>
  <c r="H155" i="2" s="1"/>
  <c r="G156" i="2"/>
  <c r="F156" i="2"/>
  <c r="E156" i="2"/>
  <c r="E155" i="2" s="1"/>
  <c r="D156" i="2"/>
  <c r="D155" i="2" s="1"/>
  <c r="M155" i="2"/>
  <c r="F154" i="2"/>
  <c r="E154" i="2"/>
  <c r="E32" i="2" s="1"/>
  <c r="N151" i="2"/>
  <c r="M151" i="2"/>
  <c r="L151" i="2"/>
  <c r="K151" i="2"/>
  <c r="J151" i="2"/>
  <c r="I151" i="2"/>
  <c r="H151" i="2"/>
  <c r="G151" i="2"/>
  <c r="F151" i="2"/>
  <c r="E151" i="2"/>
  <c r="D151" i="2"/>
  <c r="N150" i="2"/>
  <c r="M150" i="2"/>
  <c r="L150" i="2"/>
  <c r="K150" i="2"/>
  <c r="J150" i="2"/>
  <c r="I150" i="2"/>
  <c r="H150" i="2"/>
  <c r="G150" i="2"/>
  <c r="F150" i="2"/>
  <c r="E150" i="2"/>
  <c r="D150" i="2"/>
  <c r="D148" i="2"/>
  <c r="N144" i="2"/>
  <c r="N19" i="2" s="1"/>
  <c r="N17" i="2" s="1"/>
  <c r="M144" i="2"/>
  <c r="M143" i="2" s="1"/>
  <c r="L144" i="2"/>
  <c r="K144" i="2"/>
  <c r="K143" i="2" s="1"/>
  <c r="J144" i="2"/>
  <c r="J19" i="2" s="1"/>
  <c r="J17" i="2" s="1"/>
  <c r="I144" i="2"/>
  <c r="I143" i="2" s="1"/>
  <c r="H144" i="2"/>
  <c r="G144" i="2"/>
  <c r="G143" i="2" s="1"/>
  <c r="F144" i="2"/>
  <c r="F143" i="2" s="1"/>
  <c r="E144" i="2"/>
  <c r="E143" i="2" s="1"/>
  <c r="D144" i="2"/>
  <c r="L143" i="2"/>
  <c r="H143" i="2"/>
  <c r="D143" i="2"/>
  <c r="O141" i="2"/>
  <c r="O140" i="2" s="1"/>
  <c r="N140" i="2"/>
  <c r="M140" i="2"/>
  <c r="L140" i="2"/>
  <c r="K140" i="2"/>
  <c r="J140" i="2"/>
  <c r="I140" i="2"/>
  <c r="H140" i="2"/>
  <c r="G140" i="2"/>
  <c r="O138" i="2"/>
  <c r="O137" i="2"/>
  <c r="N137" i="2"/>
  <c r="M137" i="2"/>
  <c r="L137" i="2"/>
  <c r="K137" i="2"/>
  <c r="J137" i="2"/>
  <c r="I137" i="2"/>
  <c r="H137" i="2"/>
  <c r="G137" i="2"/>
  <c r="O132" i="2"/>
  <c r="O131" i="2" s="1"/>
  <c r="N131" i="2"/>
  <c r="M131" i="2"/>
  <c r="L131" i="2"/>
  <c r="K131" i="2"/>
  <c r="J131" i="2"/>
  <c r="J127" i="2" s="1"/>
  <c r="I131" i="2"/>
  <c r="H131" i="2"/>
  <c r="G131" i="2"/>
  <c r="F131" i="2"/>
  <c r="F127" i="2" s="1"/>
  <c r="E131" i="2"/>
  <c r="D131" i="2"/>
  <c r="O129" i="2"/>
  <c r="O128" i="2" s="1"/>
  <c r="N128" i="2"/>
  <c r="M128" i="2"/>
  <c r="L128" i="2"/>
  <c r="K128" i="2"/>
  <c r="J128" i="2"/>
  <c r="I128" i="2"/>
  <c r="H128" i="2"/>
  <c r="G128" i="2"/>
  <c r="F128" i="2"/>
  <c r="E128" i="2"/>
  <c r="D128" i="2"/>
  <c r="N127" i="2"/>
  <c r="O126" i="2"/>
  <c r="O125" i="2"/>
  <c r="O123" i="2"/>
  <c r="O122" i="2" s="1"/>
  <c r="N122" i="2"/>
  <c r="M122" i="2"/>
  <c r="L122" i="2"/>
  <c r="K122" i="2"/>
  <c r="J122" i="2"/>
  <c r="I122" i="2"/>
  <c r="H122" i="2"/>
  <c r="G122" i="2"/>
  <c r="F122" i="2"/>
  <c r="E122" i="2"/>
  <c r="D122" i="2"/>
  <c r="O120" i="2"/>
  <c r="O119" i="2" s="1"/>
  <c r="N119" i="2"/>
  <c r="N118" i="2" s="1"/>
  <c r="M119" i="2"/>
  <c r="L119" i="2"/>
  <c r="L118" i="2" s="1"/>
  <c r="K119" i="2"/>
  <c r="J119" i="2"/>
  <c r="J118" i="2" s="1"/>
  <c r="I119" i="2"/>
  <c r="H119" i="2"/>
  <c r="H118" i="2" s="1"/>
  <c r="G119" i="2"/>
  <c r="F119" i="2"/>
  <c r="F118" i="2" s="1"/>
  <c r="E119" i="2"/>
  <c r="D119" i="2"/>
  <c r="D118" i="2" s="1"/>
  <c r="O116" i="2"/>
  <c r="O114" i="2"/>
  <c r="O112" i="2" s="1"/>
  <c r="N112" i="2"/>
  <c r="M112" i="2"/>
  <c r="L112" i="2"/>
  <c r="K112" i="2"/>
  <c r="J112" i="2"/>
  <c r="I112" i="2"/>
  <c r="H112" i="2"/>
  <c r="G112" i="2"/>
  <c r="F112" i="2"/>
  <c r="E112" i="2"/>
  <c r="D112" i="2"/>
  <c r="O110" i="2"/>
  <c r="O108" i="2" s="1"/>
  <c r="N108" i="2"/>
  <c r="N107" i="2" s="1"/>
  <c r="M108" i="2"/>
  <c r="L108" i="2"/>
  <c r="K108" i="2"/>
  <c r="J108" i="2"/>
  <c r="J107" i="2" s="1"/>
  <c r="I108" i="2"/>
  <c r="I107" i="2" s="1"/>
  <c r="H108" i="2"/>
  <c r="G108" i="2"/>
  <c r="G107" i="2" s="1"/>
  <c r="F108" i="2"/>
  <c r="F107" i="2" s="1"/>
  <c r="E108" i="2"/>
  <c r="D108" i="2"/>
  <c r="M107" i="2"/>
  <c r="O97" i="2"/>
  <c r="O95" i="2"/>
  <c r="O94" i="2" s="1"/>
  <c r="N94" i="2"/>
  <c r="N90" i="2" s="1"/>
  <c r="M94" i="2"/>
  <c r="M90" i="2" s="1"/>
  <c r="L94" i="2"/>
  <c r="L90" i="2" s="1"/>
  <c r="K94" i="2"/>
  <c r="K90" i="2" s="1"/>
  <c r="J94" i="2"/>
  <c r="I94" i="2"/>
  <c r="H94" i="2"/>
  <c r="H90" i="2" s="1"/>
  <c r="G94" i="2"/>
  <c r="G90" i="2" s="1"/>
  <c r="F94" i="2"/>
  <c r="E94" i="2"/>
  <c r="D94" i="2"/>
  <c r="O92" i="2"/>
  <c r="O91" i="2" s="1"/>
  <c r="F91" i="2"/>
  <c r="F90" i="2" s="1"/>
  <c r="E91" i="2"/>
  <c r="E90" i="2" s="1"/>
  <c r="D91" i="2"/>
  <c r="D90" i="2" s="1"/>
  <c r="J90" i="2"/>
  <c r="I90" i="2"/>
  <c r="O88" i="2"/>
  <c r="O86" i="2"/>
  <c r="O85" i="2" s="1"/>
  <c r="N85" i="2"/>
  <c r="N81" i="2" s="1"/>
  <c r="M85" i="2"/>
  <c r="L85" i="2"/>
  <c r="K85" i="2"/>
  <c r="K81" i="2" s="1"/>
  <c r="J85" i="2"/>
  <c r="J81" i="2" s="1"/>
  <c r="I85" i="2"/>
  <c r="I81" i="2" s="1"/>
  <c r="H85" i="2"/>
  <c r="G85" i="2"/>
  <c r="G81" i="2" s="1"/>
  <c r="F85" i="2"/>
  <c r="E85" i="2"/>
  <c r="D85" i="2"/>
  <c r="O83" i="2"/>
  <c r="O82" i="2" s="1"/>
  <c r="F82" i="2"/>
  <c r="F36" i="2" s="1"/>
  <c r="E82" i="2"/>
  <c r="D82" i="2"/>
  <c r="D81" i="2" s="1"/>
  <c r="M81" i="2"/>
  <c r="L81" i="2"/>
  <c r="H81" i="2"/>
  <c r="E81" i="2"/>
  <c r="O77" i="2"/>
  <c r="O76" i="2" s="1"/>
  <c r="O75" i="2" s="1"/>
  <c r="D76" i="2"/>
  <c r="D75" i="2" s="1"/>
  <c r="O71" i="2"/>
  <c r="O70" i="2" s="1"/>
  <c r="O67" i="2" s="1"/>
  <c r="N70" i="2"/>
  <c r="N67" i="2" s="1"/>
  <c r="M70" i="2"/>
  <c r="L70" i="2"/>
  <c r="K70" i="2"/>
  <c r="K67" i="2" s="1"/>
  <c r="J70" i="2"/>
  <c r="J67" i="2" s="1"/>
  <c r="I70" i="2"/>
  <c r="H70" i="2"/>
  <c r="G70" i="2"/>
  <c r="G67" i="2" s="1"/>
  <c r="F70" i="2"/>
  <c r="F67" i="2" s="1"/>
  <c r="E70" i="2"/>
  <c r="D70" i="2"/>
  <c r="M67" i="2"/>
  <c r="L67" i="2"/>
  <c r="I67" i="2"/>
  <c r="H67" i="2"/>
  <c r="E67" i="2"/>
  <c r="D67" i="2"/>
  <c r="O65" i="2"/>
  <c r="O64" i="2" s="1"/>
  <c r="O61" i="2" s="1"/>
  <c r="N64" i="2"/>
  <c r="N61" i="2" s="1"/>
  <c r="M64" i="2"/>
  <c r="M61" i="2" s="1"/>
  <c r="L64" i="2"/>
  <c r="L61" i="2" s="1"/>
  <c r="K64" i="2"/>
  <c r="K61" i="2" s="1"/>
  <c r="J64" i="2"/>
  <c r="J61" i="2" s="1"/>
  <c r="I64" i="2"/>
  <c r="I61" i="2" s="1"/>
  <c r="H64" i="2"/>
  <c r="H61" i="2" s="1"/>
  <c r="G64" i="2"/>
  <c r="G61" i="2" s="1"/>
  <c r="F64" i="2"/>
  <c r="F61" i="2" s="1"/>
  <c r="E64" i="2"/>
  <c r="E61" i="2" s="1"/>
  <c r="D64" i="2"/>
  <c r="D61" i="2"/>
  <c r="O59" i="2"/>
  <c r="O58" i="2"/>
  <c r="O57" i="2"/>
  <c r="N55" i="2"/>
  <c r="M55" i="2"/>
  <c r="L55" i="2"/>
  <c r="K55" i="2"/>
  <c r="J55" i="2"/>
  <c r="I55" i="2"/>
  <c r="H55" i="2"/>
  <c r="G55" i="2"/>
  <c r="F55" i="2"/>
  <c r="E55" i="2"/>
  <c r="D55" i="2"/>
  <c r="O53" i="2"/>
  <c r="O52" i="2" s="1"/>
  <c r="N52" i="2"/>
  <c r="N51" i="2" s="1"/>
  <c r="M52" i="2"/>
  <c r="L52" i="2"/>
  <c r="L51" i="2" s="1"/>
  <c r="K52" i="2"/>
  <c r="K51" i="2" s="1"/>
  <c r="J52" i="2"/>
  <c r="J51" i="2" s="1"/>
  <c r="I52" i="2"/>
  <c r="H52" i="2"/>
  <c r="H51" i="2" s="1"/>
  <c r="G52" i="2"/>
  <c r="G51" i="2" s="1"/>
  <c r="F52" i="2"/>
  <c r="F51" i="2" s="1"/>
  <c r="E52" i="2"/>
  <c r="D52" i="2"/>
  <c r="D51" i="2" s="1"/>
  <c r="O47" i="2"/>
  <c r="O46" i="2" s="1"/>
  <c r="O43" i="2" s="1"/>
  <c r="N46" i="2"/>
  <c r="N43" i="2" s="1"/>
  <c r="M46" i="2"/>
  <c r="L46" i="2"/>
  <c r="L43" i="2" s="1"/>
  <c r="K46" i="2"/>
  <c r="K43" i="2" s="1"/>
  <c r="J46" i="2"/>
  <c r="J43" i="2" s="1"/>
  <c r="I46" i="2"/>
  <c r="H46" i="2"/>
  <c r="H43" i="2" s="1"/>
  <c r="G46" i="2"/>
  <c r="G43" i="2" s="1"/>
  <c r="F46" i="2"/>
  <c r="F43" i="2" s="1"/>
  <c r="E46" i="2"/>
  <c r="D46" i="2"/>
  <c r="D43" i="2" s="1"/>
  <c r="M43" i="2"/>
  <c r="I43" i="2"/>
  <c r="E43" i="2"/>
  <c r="D42" i="2"/>
  <c r="O42" i="2" s="1"/>
  <c r="N41" i="2"/>
  <c r="N31" i="2" s="1"/>
  <c r="M41" i="2"/>
  <c r="M31" i="2" s="1"/>
  <c r="L41" i="2"/>
  <c r="K41" i="2"/>
  <c r="J41" i="2"/>
  <c r="J31" i="2" s="1"/>
  <c r="I41" i="2"/>
  <c r="I31" i="2" s="1"/>
  <c r="H41" i="2"/>
  <c r="G41" i="2"/>
  <c r="F41" i="2"/>
  <c r="F31" i="2" s="1"/>
  <c r="E41" i="2"/>
  <c r="E31" i="2" s="1"/>
  <c r="D41" i="2"/>
  <c r="N40" i="2"/>
  <c r="M40" i="2"/>
  <c r="M24" i="2" s="1"/>
  <c r="L40" i="2"/>
  <c r="L24" i="2" s="1"/>
  <c r="K40" i="2"/>
  <c r="J40" i="2"/>
  <c r="I40" i="2"/>
  <c r="I24" i="2" s="1"/>
  <c r="H40" i="2"/>
  <c r="H24" i="2" s="1"/>
  <c r="G40" i="2"/>
  <c r="F40" i="2"/>
  <c r="E40" i="2"/>
  <c r="E24" i="2" s="1"/>
  <c r="D40" i="2"/>
  <c r="D24" i="2" s="1"/>
  <c r="N39" i="2"/>
  <c r="M39" i="2"/>
  <c r="L39" i="2"/>
  <c r="L23" i="2" s="1"/>
  <c r="L21" i="2" s="1"/>
  <c r="K39" i="2"/>
  <c r="K23" i="2" s="1"/>
  <c r="J39" i="2"/>
  <c r="I39" i="2"/>
  <c r="H39" i="2"/>
  <c r="H23" i="2" s="1"/>
  <c r="H21" i="2" s="1"/>
  <c r="G39" i="2"/>
  <c r="G37" i="2" s="1"/>
  <c r="F39" i="2"/>
  <c r="E39" i="2"/>
  <c r="D39" i="2"/>
  <c r="D23" i="2" s="1"/>
  <c r="D21" i="2" s="1"/>
  <c r="K37" i="2"/>
  <c r="N36" i="2"/>
  <c r="N34" i="2" s="1"/>
  <c r="M36" i="2"/>
  <c r="L36" i="2"/>
  <c r="L34" i="2" s="1"/>
  <c r="K36" i="2"/>
  <c r="K34" i="2" s="1"/>
  <c r="K33" i="2" s="1"/>
  <c r="J36" i="2"/>
  <c r="J34" i="2" s="1"/>
  <c r="I36" i="2"/>
  <c r="H36" i="2"/>
  <c r="H34" i="2" s="1"/>
  <c r="G36" i="2"/>
  <c r="E36" i="2"/>
  <c r="D36" i="2"/>
  <c r="D34" i="2" s="1"/>
  <c r="M34" i="2"/>
  <c r="I34" i="2"/>
  <c r="G34" i="2"/>
  <c r="E34" i="2"/>
  <c r="N32" i="2"/>
  <c r="L32" i="2"/>
  <c r="K32" i="2"/>
  <c r="J32" i="2"/>
  <c r="H32" i="2"/>
  <c r="G32" i="2"/>
  <c r="F32" i="2"/>
  <c r="D32" i="2"/>
  <c r="L31" i="2"/>
  <c r="K31" i="2"/>
  <c r="H31" i="2"/>
  <c r="G31" i="2"/>
  <c r="D31" i="2"/>
  <c r="N27" i="2"/>
  <c r="M27" i="2"/>
  <c r="L27" i="2"/>
  <c r="K27" i="2"/>
  <c r="J27" i="2"/>
  <c r="I27" i="2"/>
  <c r="H27" i="2"/>
  <c r="G27" i="2"/>
  <c r="F27" i="2"/>
  <c r="E27" i="2"/>
  <c r="D27" i="2"/>
  <c r="N26" i="2"/>
  <c r="M26" i="2"/>
  <c r="L26" i="2"/>
  <c r="K26" i="2"/>
  <c r="J26" i="2"/>
  <c r="I26" i="2"/>
  <c r="H26" i="2"/>
  <c r="G26" i="2"/>
  <c r="F26" i="2"/>
  <c r="E26" i="2"/>
  <c r="D26" i="2"/>
  <c r="N25" i="2"/>
  <c r="M25" i="2"/>
  <c r="L25" i="2"/>
  <c r="K25" i="2"/>
  <c r="J25" i="2"/>
  <c r="I25" i="2"/>
  <c r="H25" i="2"/>
  <c r="G25" i="2"/>
  <c r="F25" i="2"/>
  <c r="E25" i="2"/>
  <c r="D25" i="2"/>
  <c r="K24" i="2"/>
  <c r="G24" i="2"/>
  <c r="N23" i="2"/>
  <c r="N21" i="2" s="1"/>
  <c r="J23" i="2"/>
  <c r="E23" i="2"/>
  <c r="F20" i="2"/>
  <c r="E20" i="2"/>
  <c r="L19" i="2"/>
  <c r="L17" i="2" s="1"/>
  <c r="K19" i="2"/>
  <c r="K17" i="2" s="1"/>
  <c r="H19" i="2"/>
  <c r="G19" i="2"/>
  <c r="G17" i="2" s="1"/>
  <c r="D19" i="2"/>
  <c r="D17" i="2" s="1"/>
  <c r="H17" i="2"/>
  <c r="H11" i="2"/>
  <c r="G11" i="2"/>
  <c r="F11" i="2"/>
  <c r="E11" i="2"/>
  <c r="D11" i="2"/>
  <c r="N7" i="1"/>
  <c r="N8" i="1" s="1"/>
  <c r="M7" i="1"/>
  <c r="M8" i="1" s="1"/>
  <c r="I7" i="1"/>
  <c r="I8" i="1" s="1"/>
  <c r="H7" i="1"/>
  <c r="H8" i="1" s="1"/>
  <c r="G7" i="1"/>
  <c r="G8" i="1" s="1"/>
  <c r="F7" i="1"/>
  <c r="F8" i="1" s="1"/>
  <c r="E7" i="1"/>
  <c r="E8" i="1" s="1"/>
  <c r="N16" i="2" l="1"/>
  <c r="F34" i="2"/>
  <c r="F19" i="2"/>
  <c r="O20" i="2"/>
  <c r="G127" i="2"/>
  <c r="K127" i="2"/>
  <c r="J143" i="2"/>
  <c r="F315" i="2"/>
  <c r="N315" i="2"/>
  <c r="N310" i="2" s="1"/>
  <c r="E21" i="2"/>
  <c r="J21" i="2"/>
  <c r="E19" i="2"/>
  <c r="E17" i="2" s="1"/>
  <c r="E16" i="2" s="1"/>
  <c r="I19" i="2"/>
  <c r="I17" i="2" s="1"/>
  <c r="M19" i="2"/>
  <c r="M17" i="2" s="1"/>
  <c r="G23" i="2"/>
  <c r="D127" i="2"/>
  <c r="H127" i="2"/>
  <c r="G136" i="2"/>
  <c r="K136" i="2"/>
  <c r="N143" i="2"/>
  <c r="N142" i="2" s="1"/>
  <c r="I231" i="2"/>
  <c r="M231" i="2"/>
  <c r="G305" i="2"/>
  <c r="K305" i="2"/>
  <c r="O305" i="2"/>
  <c r="H136" i="2"/>
  <c r="L136" i="2"/>
  <c r="L148" i="2"/>
  <c r="L142" i="2" s="1"/>
  <c r="H169" i="2"/>
  <c r="L169" i="2"/>
  <c r="F231" i="2"/>
  <c r="N231" i="2"/>
  <c r="D292" i="2"/>
  <c r="G311" i="2"/>
  <c r="K311" i="2"/>
  <c r="D37" i="2"/>
  <c r="D33" i="2" s="1"/>
  <c r="F37" i="2"/>
  <c r="H37" i="2"/>
  <c r="J37" i="2"/>
  <c r="L37" i="2"/>
  <c r="L33" i="2" s="1"/>
  <c r="N37" i="2"/>
  <c r="O40" i="2"/>
  <c r="I37" i="2"/>
  <c r="M37" i="2"/>
  <c r="M33" i="2" s="1"/>
  <c r="E148" i="2"/>
  <c r="G148" i="2"/>
  <c r="G142" i="2" s="1"/>
  <c r="I148" i="2"/>
  <c r="K148" i="2"/>
  <c r="K142" i="2" s="1"/>
  <c r="M148" i="2"/>
  <c r="F148" i="2"/>
  <c r="F142" i="2" s="1"/>
  <c r="H148" i="2"/>
  <c r="J148" i="2"/>
  <c r="J142" i="2" s="1"/>
  <c r="N148" i="2"/>
  <c r="O155" i="2"/>
  <c r="G187" i="2"/>
  <c r="H199" i="2"/>
  <c r="L199" i="2"/>
  <c r="N199" i="2"/>
  <c r="D224" i="2"/>
  <c r="I224" i="2"/>
  <c r="K224" i="2"/>
  <c r="M224" i="2"/>
  <c r="H224" i="2"/>
  <c r="L224" i="2"/>
  <c r="D265" i="2"/>
  <c r="L265" i="2"/>
  <c r="E270" i="2"/>
  <c r="G270" i="2"/>
  <c r="G265" i="2" s="1"/>
  <c r="I270" i="2"/>
  <c r="K270" i="2"/>
  <c r="K265" i="2" s="1"/>
  <c r="M270" i="2"/>
  <c r="F270" i="2"/>
  <c r="F265" i="2" s="1"/>
  <c r="H270" i="2"/>
  <c r="J270" i="2"/>
  <c r="J265" i="2" s="1"/>
  <c r="N270" i="2"/>
  <c r="N265" i="2" s="1"/>
  <c r="O297" i="2"/>
  <c r="O292" i="2" s="1"/>
  <c r="O314" i="2"/>
  <c r="I311" i="2"/>
  <c r="E315" i="2"/>
  <c r="G315" i="2"/>
  <c r="G310" i="2" s="1"/>
  <c r="I315" i="2"/>
  <c r="I310" i="2" s="1"/>
  <c r="K315" i="2"/>
  <c r="K310" i="2" s="1"/>
  <c r="M315" i="2"/>
  <c r="M310" i="2" s="1"/>
  <c r="O318" i="2"/>
  <c r="H315" i="2"/>
  <c r="H310" i="2" s="1"/>
  <c r="L315" i="2"/>
  <c r="L310" i="2" s="1"/>
  <c r="D353" i="2"/>
  <c r="F353" i="2"/>
  <c r="H353" i="2"/>
  <c r="H349" i="2" s="1"/>
  <c r="J353" i="2"/>
  <c r="J349" i="2" s="1"/>
  <c r="L353" i="2"/>
  <c r="L349" i="2" s="1"/>
  <c r="N353" i="2"/>
  <c r="N349" i="2" s="1"/>
  <c r="J16" i="2"/>
  <c r="G33" i="2"/>
  <c r="F33" i="2"/>
  <c r="H33" i="2"/>
  <c r="J33" i="2"/>
  <c r="N33" i="2"/>
  <c r="E142" i="2"/>
  <c r="I142" i="2"/>
  <c r="M142" i="2"/>
  <c r="E265" i="2"/>
  <c r="I265" i="2"/>
  <c r="M265" i="2"/>
  <c r="K107" i="2"/>
  <c r="I136" i="2"/>
  <c r="M136" i="2"/>
  <c r="J199" i="2"/>
  <c r="H16" i="2"/>
  <c r="D16" i="2"/>
  <c r="D13" i="2" s="1"/>
  <c r="G21" i="2"/>
  <c r="G16" i="2" s="1"/>
  <c r="G13" i="2" s="1"/>
  <c r="K21" i="2"/>
  <c r="I33" i="2"/>
  <c r="O55" i="2"/>
  <c r="O51" i="2" s="1"/>
  <c r="O81" i="2"/>
  <c r="G118" i="2"/>
  <c r="K118" i="2"/>
  <c r="D142" i="2"/>
  <c r="I181" i="2"/>
  <c r="M181" i="2"/>
  <c r="H194" i="2"/>
  <c r="L194" i="2"/>
  <c r="I199" i="2"/>
  <c r="I210" i="2"/>
  <c r="H265" i="2"/>
  <c r="J305" i="2"/>
  <c r="N305" i="2"/>
  <c r="L311" i="2"/>
  <c r="F311" i="2"/>
  <c r="O332" i="2"/>
  <c r="F369" i="2"/>
  <c r="E107" i="2"/>
  <c r="O369" i="2"/>
  <c r="K16" i="2"/>
  <c r="L16" i="2"/>
  <c r="I21" i="2"/>
  <c r="I16" i="2" s="1"/>
  <c r="M21" i="2"/>
  <c r="M16" i="2" s="1"/>
  <c r="O27" i="2"/>
  <c r="E37" i="2"/>
  <c r="E33" i="2" s="1"/>
  <c r="E118" i="2"/>
  <c r="I118" i="2"/>
  <c r="M118" i="2"/>
  <c r="L127" i="2"/>
  <c r="H142" i="2"/>
  <c r="D187" i="2"/>
  <c r="I194" i="2"/>
  <c r="M194" i="2"/>
  <c r="E199" i="2"/>
  <c r="M199" i="2"/>
  <c r="O210" i="2"/>
  <c r="H305" i="2"/>
  <c r="O342" i="2"/>
  <c r="O341" i="2" s="1"/>
  <c r="D349" i="2"/>
  <c r="G353" i="2"/>
  <c r="G349" i="2" s="1"/>
  <c r="K353" i="2"/>
  <c r="K349" i="2" s="1"/>
  <c r="D360" i="2"/>
  <c r="O377" i="2"/>
  <c r="O374" i="2" s="1"/>
  <c r="F204" i="2"/>
  <c r="F199" i="2" s="1"/>
  <c r="F23" i="2"/>
  <c r="F21" i="2" s="1"/>
  <c r="O181" i="2"/>
  <c r="O26" i="2"/>
  <c r="O39" i="2"/>
  <c r="O37" i="2" s="1"/>
  <c r="E127" i="2"/>
  <c r="I127" i="2"/>
  <c r="M127" i="2"/>
  <c r="O144" i="2"/>
  <c r="O143" i="2" s="1"/>
  <c r="O154" i="2"/>
  <c r="O175" i="2"/>
  <c r="O174" i="2" s="1"/>
  <c r="O187" i="2"/>
  <c r="F194" i="2"/>
  <c r="K194" i="2"/>
  <c r="O194" i="2"/>
  <c r="F224" i="2"/>
  <c r="J224" i="2"/>
  <c r="N224" i="2"/>
  <c r="O236" i="2"/>
  <c r="O267" i="2"/>
  <c r="O266" i="2" s="1"/>
  <c r="O317" i="2"/>
  <c r="O321" i="2"/>
  <c r="O336" i="2"/>
  <c r="O359" i="2"/>
  <c r="O118" i="2"/>
  <c r="G155" i="2"/>
  <c r="K155" i="2"/>
  <c r="O201" i="2"/>
  <c r="O200" i="2" s="1"/>
  <c r="O205" i="2"/>
  <c r="O204" i="2" s="1"/>
  <c r="O360" i="2"/>
  <c r="E13" i="2"/>
  <c r="F17" i="2"/>
  <c r="O24" i="2"/>
  <c r="O31" i="2"/>
  <c r="O36" i="2"/>
  <c r="O34" i="2" s="1"/>
  <c r="O41" i="2"/>
  <c r="E51" i="2"/>
  <c r="I51" i="2"/>
  <c r="M51" i="2"/>
  <c r="F81" i="2"/>
  <c r="O90" i="2"/>
  <c r="D107" i="2"/>
  <c r="H107" i="2"/>
  <c r="L107" i="2"/>
  <c r="O127" i="2"/>
  <c r="J136" i="2"/>
  <c r="N136" i="2"/>
  <c r="O150" i="2"/>
  <c r="F155" i="2"/>
  <c r="J155" i="2"/>
  <c r="N155" i="2"/>
  <c r="D204" i="2"/>
  <c r="D199" i="2" s="1"/>
  <c r="O209" i="2"/>
  <c r="O272" i="2"/>
  <c r="O313" i="2"/>
  <c r="O311" i="2" s="1"/>
  <c r="O319" i="2"/>
  <c r="O327" i="2"/>
  <c r="O326" i="2" s="1"/>
  <c r="H13" i="2"/>
  <c r="O25" i="2"/>
  <c r="O32" i="2"/>
  <c r="O107" i="2"/>
  <c r="O136" i="2"/>
  <c r="O151" i="2"/>
  <c r="G199" i="2"/>
  <c r="K199" i="2"/>
  <c r="O273" i="2"/>
  <c r="E311" i="2"/>
  <c r="E310" i="2" s="1"/>
  <c r="D315" i="2"/>
  <c r="D310" i="2" s="1"/>
  <c r="O320" i="2"/>
  <c r="O355" i="2"/>
  <c r="O356" i="2"/>
  <c r="O331" i="2"/>
  <c r="O169" i="2"/>
  <c r="O224" i="2"/>
  <c r="F350" i="2"/>
  <c r="F16" i="2" l="1"/>
  <c r="F13" i="2" s="1"/>
  <c r="F349" i="2"/>
  <c r="O148" i="2"/>
  <c r="O142" i="2" s="1"/>
  <c r="O33" i="2"/>
  <c r="O19" i="2"/>
  <c r="O17" i="2" s="1"/>
  <c r="O23" i="2"/>
  <c r="O21" i="2" s="1"/>
  <c r="O16" i="2" s="1"/>
  <c r="F310" i="2"/>
  <c r="O199" i="2"/>
  <c r="O353" i="2"/>
  <c r="O349" i="2" s="1"/>
  <c r="O315" i="2"/>
  <c r="O310" i="2" s="1"/>
  <c r="O270" i="2"/>
  <c r="O265" i="2" s="1"/>
</calcChain>
</file>

<file path=xl/sharedStrings.xml><?xml version="1.0" encoding="utf-8"?>
<sst xmlns="http://schemas.openxmlformats.org/spreadsheetml/2006/main" count="1447" uniqueCount="205">
  <si>
    <r>
      <rPr>
        <sz val="18"/>
        <color rgb="FF000000"/>
        <rFont val="Times New Roman"/>
        <family val="1"/>
        <charset val="204"/>
      </rPr>
      <t xml:space="preserve">Приложение № 2  </t>
    </r>
    <r>
      <rPr>
        <sz val="14"/>
        <color rgb="FF000000"/>
        <rFont val="Times New Roman"/>
        <family val="1"/>
        <charset val="204"/>
      </rPr>
      <t xml:space="preserve">             </t>
    </r>
    <r>
      <rPr>
        <sz val="18"/>
        <color rgb="FF000000"/>
        <rFont val="Times New Roman"/>
        <family val="1"/>
        <charset val="204"/>
      </rPr>
      <t xml:space="preserve">                                 </t>
    </r>
  </si>
  <si>
    <t xml:space="preserve">Приложение № 5
</t>
  </si>
  <si>
    <t>к Государственной программе</t>
  </si>
  <si>
    <t>Прогнозная (справочная) оценка ресурсного обеспечения реализации Государственной программы за счет всех источников финансирования</t>
  </si>
  <si>
    <t>№ п/п</t>
  </si>
  <si>
    <t>Статус</t>
  </si>
  <si>
    <t>Наименование государственной программы, подпрограммы,  отдельного мероприятия</t>
  </si>
  <si>
    <t>Источники финансирования</t>
  </si>
  <si>
    <t>Расходы (прогноз, тыс. рублей)</t>
  </si>
  <si>
    <t>2020 год</t>
  </si>
  <si>
    <t>2021 год</t>
  </si>
  <si>
    <t>2022 год</t>
  </si>
  <si>
    <t>2023 год</t>
  </si>
  <si>
    <t>2024 год</t>
  </si>
  <si>
    <t>итого</t>
  </si>
  <si>
    <t>Государственная программа</t>
  </si>
  <si>
    <t xml:space="preserve">«Развитие образования» 
на 2014 – 2020 годы
</t>
  </si>
  <si>
    <t>всего</t>
  </si>
  <si>
    <t>федеральный бюджет</t>
  </si>
  <si>
    <t>областной бюджет</t>
  </si>
  <si>
    <t>местный бюджет</t>
  </si>
  <si>
    <t xml:space="preserve">иные внебюджетные источники  </t>
  </si>
  <si>
    <t>в т.ч.по 
проектам</t>
  </si>
  <si>
    <t>Проект</t>
  </si>
  <si>
    <t>"Содействие занятости женщин - создание условий дошкольного образования для детей в возрасте до трех лет"</t>
  </si>
  <si>
    <t>"Развитие региональной системы дополнительного образования детей в Кировской области (Успех каждого ребенка)"</t>
  </si>
  <si>
    <t xml:space="preserve"> «Создание цифровой образовательной среды Кировской области (Цифровая образовательная среда)»</t>
  </si>
  <si>
    <t xml:space="preserve"> «Поддержка семей Кировской области, имеющих детей (Поддержка семей, имеющих детей)»</t>
  </si>
  <si>
    <t>"Создание современных школ в Кировской области (Современная школа)"</t>
  </si>
  <si>
    <t xml:space="preserve">«Повышение конкурентоспособности профессионального образования в Кировской области (Молодые профессионалы)»
</t>
  </si>
  <si>
    <t xml:space="preserve">«Организация непрерывного образования в Кировской области (Новые возможностия для каждого)»
</t>
  </si>
  <si>
    <t>«Учитель будущего Кировской области (Учитель будущего)»</t>
  </si>
  <si>
    <t>"Социальная активность"</t>
  </si>
  <si>
    <t xml:space="preserve">Подпрограмма </t>
  </si>
  <si>
    <t>"Развитие дошкольного, общего образования и дополнительного образования детей"</t>
  </si>
  <si>
    <t>1.1</t>
  </si>
  <si>
    <t xml:space="preserve">Отдельное мероприятие </t>
  </si>
  <si>
    <t>"Реализация прав на получение общедоступного и бесплатного дошкольного образования"</t>
  </si>
  <si>
    <t>1.2</t>
  </si>
  <si>
    <t>1.3</t>
  </si>
  <si>
    <t>"Реализацию прав на получение общедоступного и бесплатного начального общего, основного общего, среднего общего образования"</t>
  </si>
  <si>
    <t>1.4</t>
  </si>
  <si>
    <t>"Модернизация и развитие инфраструктуры общего образования и дополнительного образования детей"</t>
  </si>
  <si>
    <t>1.5</t>
  </si>
  <si>
    <t>"Реализация прав на получение общедоступного и бесплатного дополнительного образования, выявление и поддержка одаренных детей"</t>
  </si>
  <si>
    <t>1.6</t>
  </si>
  <si>
    <t>"Реализация моделей получения качественного дошкольного, общего и дополнительного образования детьми-инвалидами и лицами с ограниченными возможностями здоровья"</t>
  </si>
  <si>
    <t>1.7</t>
  </si>
  <si>
    <t>"Развитие национально-региональной системы независимой оценки качества общего образования через реализацию пилотных региональных проектов и создание национальных механизмов оценки качества"</t>
  </si>
  <si>
    <t>1.8</t>
  </si>
  <si>
    <t>Реализация регионального проекта "Создание современных школ в Кировской области (Современная школа)"</t>
  </si>
  <si>
    <t>1.9</t>
  </si>
  <si>
    <t>Реализация регионального проекта "Развитие региональной системы дополнительного образования детей в Кировской области (Успех каждого ребенка)"</t>
  </si>
  <si>
    <t>1.10</t>
  </si>
  <si>
    <t>Реализация регионального проекта «Создание цифровой образовательной среды Кировской области (Цифровая образовательная среда)»</t>
  </si>
  <si>
    <t>1.11</t>
  </si>
  <si>
    <t>Реализация регионального проекта  «Поддержка семей Кировской области, имеющих детей (Поддержка семей, имеющих детей)»</t>
  </si>
  <si>
    <t>2</t>
  </si>
  <si>
    <t>"Социализация детей-сирот и детей, оставшихся без попечения родителей, лиц из числа детей-сирот и детей, оставшихся без 
попечения родителей"</t>
  </si>
  <si>
    <t>2.1</t>
  </si>
  <si>
    <t>"Обеспечение государственных гарантий детям-сиротам и детям, оставшимся без попечения родителей, лицам  из их числа"</t>
  </si>
  <si>
    <t>2.2</t>
  </si>
  <si>
    <t>"Обеспечение приоритетного права ребёнка жить и воспитываться в семье"</t>
  </si>
  <si>
    <t>2.3</t>
  </si>
  <si>
    <t>"Модернизация инфраструктуры системы образовательных учреждений для детей-сирот и детей, оставшихся без попечения родителей"</t>
  </si>
  <si>
    <t>2.4</t>
  </si>
  <si>
    <t>3</t>
  </si>
  <si>
    <t>"Развитие профессионального образования"</t>
  </si>
  <si>
    <t>3.1</t>
  </si>
  <si>
    <t>"Реализация образовательных программ среднего профессионального образования и профессионального обучения на основе государственного задания"</t>
  </si>
  <si>
    <t>3.2</t>
  </si>
  <si>
    <t>Модернизация инфраструктуры системы профессионального образования</t>
  </si>
  <si>
    <t>3.3</t>
  </si>
  <si>
    <t>"Выявление и поддержка лучших обучающихся и студентов образовательных организаций профессионального образования, поддержка эффективной работы научных коллективов и ученых, обладающих высоким научным потенциалом и работающих в Кировской области"</t>
  </si>
  <si>
    <t>3.4</t>
  </si>
  <si>
    <t>"Развитие взаимодействия образовательных организаций среднего профессионального образования с работодателями и населением"</t>
  </si>
  <si>
    <t>3.5</t>
  </si>
  <si>
    <t>Реализация регионального проекта «Повышение конкурентоспособности профессионального образования в Кировской области (Молодые профессионалы)»</t>
  </si>
  <si>
    <t>3.6</t>
  </si>
  <si>
    <t>Реализация регионального проекта «Организация непрерывного образования в Кировской области (Новые возможностия для каждого)»</t>
  </si>
  <si>
    <t>4</t>
  </si>
  <si>
    <t>"Развитие кадрового потенциала системы образования области"</t>
  </si>
  <si>
    <t>4.1</t>
  </si>
  <si>
    <t>"Подготовка, переподготовка и повышение квалификации педагогических и управленческих кадров для системы образования"</t>
  </si>
  <si>
    <t>4.2</t>
  </si>
  <si>
    <t>"Выявление и поддержка лучших педагогических работников в сфере образования"</t>
  </si>
  <si>
    <t>4.3</t>
  </si>
  <si>
    <t>"Привлечение в отрасль и поддержка молодых специалистов и специалистов, работающих в сельских населенных пунктах"</t>
  </si>
  <si>
    <t>4.4</t>
  </si>
  <si>
    <t>Реализация регионального проекта «Учитель будущего Кировской области (Учитель будущего)»</t>
  </si>
  <si>
    <t>4.5</t>
  </si>
  <si>
    <t>5</t>
  </si>
  <si>
    <t>Подпрограмма</t>
  </si>
  <si>
    <t>«Реализация государственной молодежной политики и организация отдыха и оздоровле-ния детей и молодежи»</t>
  </si>
  <si>
    <t>5.1</t>
  </si>
  <si>
    <t>«Реализация региональных программ (проектов) и мероприятий по работе с моло-дежью, организация участия детей и молодежи в мероприятиях окружного, всероссий-ского и международного уровня»</t>
  </si>
  <si>
    <t>5.2</t>
  </si>
  <si>
    <t>«Осуществление государственной поддержки молодежных инициатив»</t>
  </si>
  <si>
    <t>5.3</t>
  </si>
  <si>
    <t>«Государственная поддержка талантливой молодежи»</t>
  </si>
  <si>
    <t>5.4</t>
  </si>
  <si>
    <t>«Развитие учреждений сферы молодежной политики»</t>
  </si>
  <si>
    <t>5.5</t>
  </si>
  <si>
    <t>«Организация отдыха и оздоровления детей и молодежи»</t>
  </si>
  <si>
    <t>5.6</t>
  </si>
  <si>
    <t>Создание условий для развития наставничества, поддержки общественных инициатив и проектов, в том числе в сфере добровольчества (волонтерства)</t>
  </si>
  <si>
    <t>6</t>
  </si>
  <si>
    <t xml:space="preserve">«Развитие системы патриотического воспитания детей и молодежи» </t>
  </si>
  <si>
    <t>6.1</t>
  </si>
  <si>
    <t>Реализация основных направлений военно-патриотического вопитания в Кировской области</t>
  </si>
  <si>
    <t>6.2</t>
  </si>
  <si>
    <t xml:space="preserve">«Организация областных и муниципальных мероприятий в сфере военно-патриотического воспитания, в том числе окружного, всероссийского и международного уровня» </t>
  </si>
  <si>
    <t>7</t>
  </si>
  <si>
    <t>"Обеспечение реализации государственной программы Кировской области "Развитие образования" на 2014-2020 годы и прочие мероприятия в области образования"</t>
  </si>
  <si>
    <t>РЕСУРСНОЕ ОБЕСПЕЧЕНИЕ</t>
  </si>
  <si>
    <t>Государственной программы</t>
  </si>
  <si>
    <t>Наименование государственной программы, подпрограммы,  отдельного мероприятия, проекта</t>
  </si>
  <si>
    <t>Источник финансирования, ответственный исполнитель, соисполнитель</t>
  </si>
  <si>
    <t>Расходы, тыс. рублей</t>
  </si>
  <si>
    <t>2025 год</t>
  </si>
  <si>
    <t>2026 год</t>
  </si>
  <si>
    <t>2027 год</t>
  </si>
  <si>
    <t>2028 год</t>
  </si>
  <si>
    <t>2029 год</t>
  </si>
  <si>
    <t>2030 год</t>
  </si>
  <si>
    <t xml:space="preserve">Государственная программа Кировской области «Развитие образования» 
</t>
  </si>
  <si>
    <t>в том числе:</t>
  </si>
  <si>
    <t>министерство образования Кировской области</t>
  </si>
  <si>
    <t>министерство спорта и молодежной политики Кировской области</t>
  </si>
  <si>
    <t>-</t>
  </si>
  <si>
    <t xml:space="preserve">областной бюджет </t>
  </si>
  <si>
    <t>министерство финансов Кировской области</t>
  </si>
  <si>
    <t>министерство здравоохранения Кировской области</t>
  </si>
  <si>
    <t>министерство социального развития Кировской области</t>
  </si>
  <si>
    <t xml:space="preserve">министерство лесного хозяйства Кировской области </t>
  </si>
  <si>
    <t>администрация Губернатора и Правительства Кировской области</t>
  </si>
  <si>
    <t>х</t>
  </si>
  <si>
    <t>министерство внутренней политики Кировской области</t>
  </si>
  <si>
    <t xml:space="preserve">внебюджетные источники  </t>
  </si>
  <si>
    <t>Подпрограмма «Развитие общего и дополнительного образования детей»</t>
  </si>
  <si>
    <t xml:space="preserve">федеральный бюджет </t>
  </si>
  <si>
    <t>Отдельное мероприятие  «Реализация прав на получение общедоступного и бесплатного дошкольного образования»</t>
  </si>
  <si>
    <t>федеральный бюджет - итого, в т.ч.</t>
  </si>
  <si>
    <t>в том числе
министерство образования Кировской области</t>
  </si>
  <si>
    <t>Отдельное мероприятие «Реализация прав на получение общедоступного и бесплатного начального общего, основного общего, среднего общего образования»</t>
  </si>
  <si>
    <t>Отдельное мероприятие «Реализация прав на получение общедоступного и бесплатного дополнительного образования, выявление и поддержка одаренных детей»</t>
  </si>
  <si>
    <t>Отдельное мероприятие «Реализация моделей получения качественного дошкольного и общего образования лицами с ограниченными возможностями здоровья»</t>
  </si>
  <si>
    <t xml:space="preserve">Отдельное мероприятие «Развитие национально-региональной системы независимой оценки качества общего </t>
  </si>
  <si>
    <t>образования»</t>
  </si>
  <si>
    <t>Отдельное мероприятие «Создание в общеобразовательных организациях и организациях дополнительного образования материально-технических, информационных и других условий, отвечающих современным требованиям»</t>
  </si>
  <si>
    <t>Региональный проект «Содействие занятости»</t>
  </si>
  <si>
    <t>местный бюджет*</t>
  </si>
  <si>
    <t>Региональный проект  "Содействие занятости женщин - создание в Кировской области условий дошкольного образования для детей в возрасте до трех лет"</t>
  </si>
  <si>
    <t>в том числе</t>
  </si>
  <si>
    <t>Региональный проект «Создание современных школ в Кировской области»</t>
  </si>
  <si>
    <t>Региональный проект «Развитие региональной системы дополнительного образования детей в Кировской области»</t>
  </si>
  <si>
    <t>Региональный проект «Создание цифровой образовательной среды Кировской области»</t>
  </si>
  <si>
    <t>Региональный проект  «Поддержка семей Кировской области, имеющих детей»</t>
  </si>
  <si>
    <t>1.12</t>
  </si>
  <si>
    <t>Региональный проект  «Создание цифровой инфраструктуры передачи данных для органов исполнительной власти, социально значимых учреждений и домохозяйств Кировской области»</t>
  </si>
  <si>
    <t>Подпрограмма «Социализация детей-сирот и детей, оставшихся без попечения родителей, лиц из числа детей-сирот и детей, оставшихся без 
попечения родителей»</t>
  </si>
  <si>
    <t>Отдельное мероприятие «Обеспечение государственных гарантий детям-сиротам и детям, оставшимся без попечения родителей, лицам из числа детей-сирот и детей, оставшихся без попечения родителей, лицам, потерявшим в период 
обучения обоих или единственного родителя»</t>
  </si>
  <si>
    <t>Отдельное мероприятие «Модернизация инфраструктуры системы образовательных организаций для детей-сирот и детей, оставшихся без попечения родителей»</t>
  </si>
  <si>
    <r>
      <rPr>
        <sz val="14"/>
        <rFont val="Times New Roman"/>
        <family val="1"/>
        <charset val="204"/>
      </rPr>
      <t>Отдельное мероприятие</t>
    </r>
    <r>
      <rPr>
        <sz val="14"/>
        <rFont val="Times New Roman CYR"/>
        <charset val="204"/>
      </rPr>
      <t xml:space="preserve"> </t>
    </r>
    <r>
      <rPr>
        <sz val="14"/>
        <rFont val="Times New Roman"/>
        <family val="1"/>
        <charset val="204"/>
      </rPr>
      <t>«Обеспечение</t>
    </r>
    <r>
      <rPr>
        <sz val="14"/>
        <rFont val="Times New Roman CYR"/>
        <charset val="204"/>
      </rPr>
      <t xml:space="preserve"> жилыми помещениями лиц из числа детей-сирот и детей, оставшихся без попечения родителей</t>
    </r>
    <r>
      <rPr>
        <sz val="14"/>
        <rFont val="Times New Roman"/>
        <family val="1"/>
        <charset val="204"/>
      </rPr>
      <t xml:space="preserve">» </t>
    </r>
  </si>
  <si>
    <t>Отдельное мероприятие «Обеспечение приоритетного права ребенка жить и воспитываться в семье»</t>
  </si>
  <si>
    <t>2.5</t>
  </si>
  <si>
    <t>2.6</t>
  </si>
  <si>
    <t>2.7</t>
  </si>
  <si>
    <t>Подпрограмма «Развитие профессионального образования»</t>
  </si>
  <si>
    <t>Отдельное мероприятие «Реализация образовательных программ среднего профессионального образования и профессионального обучения на основе государственного задания»</t>
  </si>
  <si>
    <t>профессионального обучения на основе государственного задания»</t>
  </si>
  <si>
    <t>Отдельное мероприятие «Модернизация инфраструктуры системы профессионального образования»</t>
  </si>
  <si>
    <t>Отдельное мероприятие «Развитие взаимодействия профессиональных образовательных организаций с работодателями и населением»</t>
  </si>
  <si>
    <t>Отдельное мероприятие «Выявление и поддержка лучших обучающихся и студентов образовательных организаций профессионального образования»</t>
  </si>
  <si>
    <t>Региональный проект «Повышение конкурентоспособности профессионального образования в Кировской области»</t>
  </si>
  <si>
    <t>3.8</t>
  </si>
  <si>
    <t>Региональный проект «Организация непрерывного образования в Кировской области»</t>
  </si>
  <si>
    <t>Региональный проект «Развитие кадрового потенциала цифровой экономики в Кировской области»</t>
  </si>
  <si>
    <t>Подпрограмма «Развитие кадрового потенциала системы образования Кировской области»</t>
  </si>
  <si>
    <t>Отдельное мероприятие «Подготовка, переподготовка и повышение квалификации педагогических и управленческих кадров для системы образования»</t>
  </si>
  <si>
    <t>Отдельное мероприятие  «Выявление и поддержка лучших педагогических работников в сфере образования»</t>
  </si>
  <si>
    <t>Отдельное мероприятие «Привлечение в отрасль и поддержка молодых специалистов и специалистов, работающих в сельских населенных пунктах»</t>
  </si>
  <si>
    <t>Региональный проект «Учитель будущего Кировской области»</t>
  </si>
  <si>
    <t>4.6</t>
  </si>
  <si>
    <t>Подпрограмма «Реализация государственной молодежной политики и организация отдыха и оздоровления детей и молодежи»</t>
  </si>
  <si>
    <t>Отдельное мероприятие «Организация учреждениями сферы государственной молодежной политики участия молодежи в мероприятиях регионального, окружного, всероссийского и международного уровней»</t>
  </si>
  <si>
    <t>в том числе
министерство спорта и молодежной политики Кировской области</t>
  </si>
  <si>
    <t>Отдельное мероприятие «Государственная поддержка талантливой молодежи и молодежных инициатив»</t>
  </si>
  <si>
    <t>Региональный проект «Развитие социальной активности в Кировской области»</t>
  </si>
  <si>
    <t>Региональный проект «Развитие системы поддержки молодежи»</t>
  </si>
  <si>
    <t>Отдельное мероприятие «Организация отдыха и оздоровления детей и молодежи»</t>
  </si>
  <si>
    <t xml:space="preserve">Подпрограмма «Развитие системы патриотического воспитания детей и молодежи» </t>
  </si>
  <si>
    <t>Отдельное мероприятие «Реализация основных направлений военно-патриотического воспитания в Кировской области»</t>
  </si>
  <si>
    <t>Региональный проект «Патриотическое воспитание граждан Кировской области»</t>
  </si>
  <si>
    <t>6.3</t>
  </si>
  <si>
    <t xml:space="preserve">Отдельное мероприятие «Организация областных и муниципальных мероприятий, в том числе окружного, всероссийского и международного уровней, в сфере военно-патриотического воспитания» </t>
  </si>
  <si>
    <t>Отдельное мероприятие «Обеспечение реализации государственной программы Кировской области и прочие мероприятия в области образования и молодежной политики»</t>
  </si>
  <si>
    <t xml:space="preserve">х – финансирования не требуется.
</t>
  </si>
  <si>
    <t>___________________</t>
  </si>
  <si>
    <t>3.7</t>
  </si>
  <si>
    <t>3.9</t>
  </si>
  <si>
    <t>* Дополнительно выделенные средства местного бюджета в 2020 году на строительство двух детских садов по адресам: г. Киров, ул. Заводская, д. 10а, г. Киров, ул. Чистопрудненская, д. 15 (не включены в паспорт регионального проекта «Содействие занятости»).</t>
  </si>
  <si>
    <t xml:space="preserve">                                                                          к Государственной программе</t>
  </si>
  <si>
    <t xml:space="preserve">                                                    Приложение № 9
</t>
  </si>
  <si>
    <t xml:space="preserve">                                                    Приложение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</si>
</sst>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\-??\ _₽_-;_-@_-"/>
    <numFmt numFmtId="165" formatCode="_-* #,##0.00_р_._-;\-* #,##0.00_р_._-;_-* \-??_р_._-;_-@_-"/>
    <numFmt numFmtId="166" formatCode="_(* #,##0.00_);_(* \(#,##0.00\);_(* \-??_);_(@_)"/>
  </numFmts>
  <fonts count="26" x14ac:knownFonts="1"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FFFF"/>
      <name val="Times New Roman"/>
      <family val="1"/>
      <charset val="204"/>
    </font>
    <font>
      <sz val="14"/>
      <color rgb="FFFFFFD7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 CYR"/>
      <charset val="204"/>
    </font>
    <font>
      <sz val="11"/>
      <color rgb="FF000000"/>
      <name val="Calibri"/>
      <family val="2"/>
      <charset val="204"/>
    </font>
    <font>
      <sz val="24"/>
      <name val="Times New Roman"/>
      <family val="1"/>
      <charset val="204"/>
    </font>
    <font>
      <b/>
      <sz val="34"/>
      <name val="Times New Roman"/>
      <family val="1"/>
      <charset val="204"/>
    </font>
    <font>
      <sz val="34"/>
      <name val="Times New Roman"/>
      <family val="1"/>
      <charset val="204"/>
    </font>
    <font>
      <sz val="34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BEEF4"/>
        <bgColor rgb="FFCCFFFF"/>
      </patternFill>
    </fill>
    <fill>
      <patternFill patternType="solid">
        <fgColor rgb="FFCCC1DA"/>
        <bgColor rgb="FFCCCCFF"/>
      </patternFill>
    </fill>
    <fill>
      <patternFill patternType="solid">
        <fgColor rgb="FFFFD7D7"/>
        <bgColor rgb="FFDBEEF4"/>
      </patternFill>
    </fill>
    <fill>
      <patternFill patternType="solid">
        <fgColor rgb="FFFFA6A6"/>
        <bgColor rgb="FFFF8080"/>
      </patternFill>
    </fill>
    <fill>
      <patternFill patternType="solid">
        <fgColor rgb="FFFFFFFF"/>
        <bgColor rgb="FFFFFFD7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165" fontId="21" fillId="0" borderId="0" applyBorder="0" applyProtection="0"/>
  </cellStyleXfs>
  <cellXfs count="161">
    <xf numFmtId="0" fontId="0" fillId="0" borderId="0" xfId="0"/>
    <xf numFmtId="11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11" fontId="4" fillId="0" borderId="0" xfId="0" applyNumberFormat="1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left" vertical="top" wrapText="1"/>
    </xf>
    <xf numFmtId="0" fontId="9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10" fillId="0" borderId="0" xfId="0" applyFont="1" applyAlignment="1"/>
    <xf numFmtId="4" fontId="5" fillId="0" borderId="0" xfId="0" applyNumberFormat="1" applyFont="1" applyAlignment="1"/>
    <xf numFmtId="164" fontId="0" fillId="0" borderId="0" xfId="0" applyNumberFormat="1"/>
    <xf numFmtId="164" fontId="9" fillId="0" borderId="0" xfId="0" applyNumberFormat="1" applyFont="1" applyAlignment="1"/>
    <xf numFmtId="0" fontId="4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166" fontId="11" fillId="2" borderId="1" xfId="1" applyNumberFormat="1" applyFont="1" applyFill="1" applyBorder="1" applyAlignment="1" applyProtection="1">
      <alignment vertical="top" wrapText="1"/>
    </xf>
    <xf numFmtId="166" fontId="4" fillId="2" borderId="1" xfId="1" applyNumberFormat="1" applyFont="1" applyFill="1" applyBorder="1" applyAlignment="1" applyProtection="1">
      <alignment vertical="top" wrapText="1"/>
    </xf>
    <xf numFmtId="0" fontId="11" fillId="3" borderId="1" xfId="0" applyFont="1" applyFill="1" applyBorder="1" applyAlignment="1">
      <alignment vertical="top" wrapText="1"/>
    </xf>
    <xf numFmtId="166" fontId="11" fillId="3" borderId="1" xfId="1" applyNumberFormat="1" applyFont="1" applyFill="1" applyBorder="1" applyAlignment="1" applyProtection="1">
      <alignment vertical="top" wrapText="1"/>
    </xf>
    <xf numFmtId="0" fontId="4" fillId="3" borderId="1" xfId="0" applyFont="1" applyFill="1" applyBorder="1" applyAlignment="1">
      <alignment vertical="top" wrapText="1"/>
    </xf>
    <xf numFmtId="166" fontId="4" fillId="3" borderId="1" xfId="1" applyNumberFormat="1" applyFont="1" applyFill="1" applyBorder="1" applyAlignment="1" applyProtection="1">
      <alignment vertical="top" wrapText="1"/>
    </xf>
    <xf numFmtId="0" fontId="11" fillId="4" borderId="1" xfId="0" applyFont="1" applyFill="1" applyBorder="1" applyAlignment="1">
      <alignment vertical="top" wrapText="1"/>
    </xf>
    <xf numFmtId="166" fontId="11" fillId="4" borderId="1" xfId="1" applyNumberFormat="1" applyFont="1" applyFill="1" applyBorder="1" applyAlignment="1" applyProtection="1">
      <alignment vertical="top" wrapText="1"/>
    </xf>
    <xf numFmtId="0" fontId="4" fillId="4" borderId="1" xfId="0" applyFont="1" applyFill="1" applyBorder="1" applyAlignment="1">
      <alignment vertical="top" wrapText="1"/>
    </xf>
    <xf numFmtId="166" fontId="4" fillId="4" borderId="1" xfId="1" applyNumberFormat="1" applyFont="1" applyFill="1" applyBorder="1" applyAlignment="1" applyProtection="1">
      <alignment vertical="top" wrapText="1"/>
    </xf>
    <xf numFmtId="0" fontId="11" fillId="0" borderId="1" xfId="0" applyFont="1" applyBorder="1" applyAlignment="1">
      <alignment vertical="top" wrapText="1"/>
    </xf>
    <xf numFmtId="166" fontId="11" fillId="0" borderId="1" xfId="1" applyNumberFormat="1" applyFont="1" applyBorder="1" applyAlignment="1" applyProtection="1">
      <alignment vertical="top" wrapText="1"/>
    </xf>
    <xf numFmtId="0" fontId="4" fillId="0" borderId="1" xfId="0" applyFont="1" applyBorder="1" applyAlignment="1">
      <alignment vertical="top" wrapText="1"/>
    </xf>
    <xf numFmtId="166" fontId="4" fillId="0" borderId="1" xfId="1" applyNumberFormat="1" applyFont="1" applyBorder="1" applyAlignment="1" applyProtection="1">
      <alignment vertical="top" wrapText="1"/>
    </xf>
    <xf numFmtId="0" fontId="12" fillId="0" borderId="0" xfId="0" applyFont="1" applyAlignment="1"/>
    <xf numFmtId="11" fontId="13" fillId="0" borderId="0" xfId="0" applyNumberFormat="1" applyFont="1" applyAlignment="1">
      <alignment horizontal="center"/>
    </xf>
    <xf numFmtId="0" fontId="13" fillId="0" borderId="0" xfId="0" applyFont="1" applyAlignment="1"/>
    <xf numFmtId="0" fontId="14" fillId="5" borderId="0" xfId="0" applyFont="1" applyFill="1" applyAlignment="1"/>
    <xf numFmtId="0" fontId="7" fillId="5" borderId="0" xfId="0" applyFont="1" applyFill="1" applyAlignment="1"/>
    <xf numFmtId="0" fontId="13" fillId="5" borderId="0" xfId="0" applyFont="1" applyFill="1" applyAlignment="1"/>
    <xf numFmtId="0" fontId="14" fillId="0" borderId="0" xfId="0" applyFont="1" applyAlignment="1"/>
    <xf numFmtId="0" fontId="15" fillId="6" borderId="0" xfId="0" applyFont="1" applyFill="1" applyAlignment="1"/>
    <xf numFmtId="11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0" fontId="7" fillId="0" borderId="0" xfId="0" applyFont="1" applyBorder="1" applyAlignment="1"/>
    <xf numFmtId="0" fontId="13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5" fillId="0" borderId="0" xfId="0" applyFont="1" applyAlignment="1"/>
    <xf numFmtId="0" fontId="15" fillId="0" borderId="0" xfId="0" applyFont="1" applyBorder="1" applyAlignment="1">
      <alignment horizontal="left" vertical="top" wrapText="1"/>
    </xf>
    <xf numFmtId="11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/>
    <xf numFmtId="4" fontId="16" fillId="0" borderId="0" xfId="0" applyNumberFormat="1" applyFont="1" applyBorder="1" applyAlignment="1"/>
    <xf numFmtId="4" fontId="17" fillId="0" borderId="0" xfId="0" applyNumberFormat="1" applyFont="1" applyBorder="1" applyAlignment="1"/>
    <xf numFmtId="0" fontId="15" fillId="0" borderId="0" xfId="0" applyFont="1" applyBorder="1" applyAlignment="1"/>
    <xf numFmtId="4" fontId="16" fillId="0" borderId="0" xfId="0" applyNumberFormat="1" applyFont="1" applyAlignment="1"/>
    <xf numFmtId="4" fontId="17" fillId="0" borderId="0" xfId="0" applyNumberFormat="1" applyFont="1" applyAlignment="1"/>
    <xf numFmtId="0" fontId="1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49" fontId="14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4" fontId="14" fillId="0" borderId="1" xfId="1" applyNumberFormat="1" applyFont="1" applyBorder="1" applyAlignment="1" applyProtection="1">
      <alignment horizontal="center" vertical="top" wrapText="1"/>
    </xf>
    <xf numFmtId="0" fontId="18" fillId="0" borderId="0" xfId="0" applyFont="1" applyAlignment="1"/>
    <xf numFmtId="166" fontId="14" fillId="0" borderId="1" xfId="1" applyNumberFormat="1" applyFont="1" applyBorder="1" applyAlignment="1" applyProtection="1">
      <alignment horizontal="center" vertical="top" wrapText="1"/>
    </xf>
    <xf numFmtId="0" fontId="19" fillId="0" borderId="0" xfId="0" applyFont="1" applyAlignment="1"/>
    <xf numFmtId="0" fontId="14" fillId="0" borderId="1" xfId="1" applyNumberFormat="1" applyFont="1" applyBorder="1" applyAlignment="1" applyProtection="1">
      <alignment horizontal="center" vertical="top" wrapText="1"/>
    </xf>
    <xf numFmtId="0" fontId="7" fillId="0" borderId="0" xfId="0" applyFont="1" applyAlignment="1"/>
    <xf numFmtId="0" fontId="14" fillId="0" borderId="3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166" fontId="13" fillId="0" borderId="1" xfId="1" applyNumberFormat="1" applyFont="1" applyBorder="1" applyAlignment="1" applyProtection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4" fillId="0" borderId="1" xfId="0" applyFont="1" applyBorder="1" applyAlignment="1"/>
    <xf numFmtId="4" fontId="14" fillId="0" borderId="3" xfId="1" applyNumberFormat="1" applyFont="1" applyBorder="1" applyAlignment="1" applyProtection="1">
      <alignment horizontal="center" vertical="top" wrapText="1"/>
    </xf>
    <xf numFmtId="0" fontId="14" fillId="0" borderId="2" xfId="0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14" fillId="0" borderId="4" xfId="0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4" fillId="0" borderId="6" xfId="0" applyFont="1" applyBorder="1" applyAlignment="1">
      <alignment vertical="top" wrapText="1"/>
    </xf>
    <xf numFmtId="4" fontId="13" fillId="0" borderId="1" xfId="1" applyNumberFormat="1" applyFont="1" applyBorder="1" applyAlignment="1" applyProtection="1">
      <alignment horizontal="center" vertical="top" wrapText="1"/>
    </xf>
    <xf numFmtId="0" fontId="13" fillId="0" borderId="1" xfId="1" applyNumberFormat="1" applyFont="1" applyBorder="1" applyAlignment="1" applyProtection="1">
      <alignment horizontal="center" vertical="top" wrapText="1"/>
    </xf>
    <xf numFmtId="4" fontId="14" fillId="0" borderId="4" xfId="1" applyNumberFormat="1" applyFont="1" applyBorder="1" applyAlignment="1" applyProtection="1">
      <alignment horizontal="center" vertical="top" wrapText="1"/>
    </xf>
    <xf numFmtId="49" fontId="13" fillId="0" borderId="6" xfId="0" applyNumberFormat="1" applyFont="1" applyBorder="1" applyAlignment="1">
      <alignment horizontal="center" vertical="top" wrapText="1"/>
    </xf>
    <xf numFmtId="0" fontId="13" fillId="0" borderId="6" xfId="0" applyFont="1" applyBorder="1" applyAlignment="1">
      <alignment horizontal="left" vertical="top" wrapText="1"/>
    </xf>
    <xf numFmtId="49" fontId="13" fillId="0" borderId="4" xfId="0" applyNumberFormat="1" applyFont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166" fontId="14" fillId="7" borderId="1" xfId="1" applyNumberFormat="1" applyFont="1" applyFill="1" applyBorder="1" applyAlignment="1" applyProtection="1">
      <alignment horizontal="center" vertical="top" wrapText="1"/>
    </xf>
    <xf numFmtId="4" fontId="14" fillId="0" borderId="1" xfId="1" applyNumberFormat="1" applyFont="1" applyBorder="1" applyAlignment="1" applyProtection="1">
      <alignment horizontal="center" vertical="top" wrapText="1"/>
    </xf>
    <xf numFmtId="49" fontId="14" fillId="7" borderId="1" xfId="0" applyNumberFormat="1" applyFont="1" applyFill="1" applyBorder="1" applyAlignment="1">
      <alignment horizontal="center" vertical="top" wrapText="1"/>
    </xf>
    <xf numFmtId="0" fontId="14" fillId="7" borderId="3" xfId="0" applyFont="1" applyFill="1" applyBorder="1" applyAlignment="1">
      <alignment horizontal="left" vertical="top" wrapText="1"/>
    </xf>
    <xf numFmtId="0" fontId="14" fillId="7" borderId="1" xfId="0" applyFont="1" applyFill="1" applyBorder="1" applyAlignment="1">
      <alignment vertical="top" wrapText="1"/>
    </xf>
    <xf numFmtId="0" fontId="18" fillId="7" borderId="0" xfId="0" applyFont="1" applyFill="1" applyAlignment="1"/>
    <xf numFmtId="0" fontId="14" fillId="0" borderId="7" xfId="0" applyFont="1" applyBorder="1" applyAlignment="1">
      <alignment vertical="top" wrapText="1"/>
    </xf>
    <xf numFmtId="49" fontId="13" fillId="0" borderId="6" xfId="0" applyNumberFormat="1" applyFont="1" applyBorder="1" applyAlignment="1">
      <alignment vertical="top" wrapText="1"/>
    </xf>
    <xf numFmtId="49" fontId="13" fillId="0" borderId="4" xfId="0" applyNumberFormat="1" applyFont="1" applyBorder="1" applyAlignment="1">
      <alignment vertical="top" wrapText="1"/>
    </xf>
    <xf numFmtId="0" fontId="14" fillId="0" borderId="3" xfId="1" applyNumberFormat="1" applyFont="1" applyBorder="1" applyAlignment="1" applyProtection="1">
      <alignment horizontal="center" vertical="top" wrapText="1"/>
    </xf>
    <xf numFmtId="0" fontId="14" fillId="0" borderId="8" xfId="0" applyFont="1" applyBorder="1" applyAlignment="1">
      <alignment vertical="top" wrapText="1"/>
    </xf>
    <xf numFmtId="0" fontId="14" fillId="0" borderId="8" xfId="1" applyNumberFormat="1" applyFont="1" applyBorder="1" applyAlignment="1" applyProtection="1">
      <alignment horizontal="center" vertical="top" wrapText="1"/>
    </xf>
    <xf numFmtId="0" fontId="14" fillId="0" borderId="9" xfId="1" applyNumberFormat="1" applyFont="1" applyBorder="1" applyAlignment="1" applyProtection="1">
      <alignment horizontal="center" vertical="top" wrapText="1"/>
    </xf>
    <xf numFmtId="4" fontId="14" fillId="0" borderId="8" xfId="1" applyNumberFormat="1" applyFont="1" applyBorder="1" applyAlignment="1" applyProtection="1">
      <alignment horizontal="center" vertical="top" wrapText="1"/>
    </xf>
    <xf numFmtId="0" fontId="14" fillId="0" borderId="10" xfId="0" applyFont="1" applyBorder="1" applyAlignment="1">
      <alignment vertical="top" wrapText="1"/>
    </xf>
    <xf numFmtId="0" fontId="14" fillId="0" borderId="11" xfId="0" applyFont="1" applyBorder="1" applyAlignment="1">
      <alignment vertical="top" wrapText="1"/>
    </xf>
    <xf numFmtId="49" fontId="14" fillId="0" borderId="4" xfId="0" applyNumberFormat="1" applyFont="1" applyBorder="1" applyAlignment="1">
      <alignment horizontal="center" vertical="top" wrapText="1"/>
    </xf>
    <xf numFmtId="2" fontId="14" fillId="0" borderId="1" xfId="1" applyNumberFormat="1" applyFont="1" applyBorder="1" applyAlignment="1" applyProtection="1">
      <alignment horizontal="center" vertical="top" wrapText="1"/>
    </xf>
    <xf numFmtId="0" fontId="14" fillId="0" borderId="12" xfId="0" applyFont="1" applyBorder="1" applyAlignment="1">
      <alignment vertical="top" wrapText="1"/>
    </xf>
    <xf numFmtId="4" fontId="14" fillId="0" borderId="1" xfId="1" applyNumberFormat="1" applyFont="1" applyBorder="1" applyAlignment="1" applyProtection="1">
      <alignment horizontal="center" vertical="top" wrapText="1"/>
    </xf>
    <xf numFmtId="49" fontId="14" fillId="0" borderId="0" xfId="0" applyNumberFormat="1" applyFont="1" applyBorder="1" applyAlignment="1">
      <alignment horizontal="center" vertical="top" wrapText="1"/>
    </xf>
    <xf numFmtId="0" fontId="14" fillId="0" borderId="0" xfId="0" applyFont="1" applyBorder="1" applyAlignment="1">
      <alignment vertical="top" wrapText="1"/>
    </xf>
    <xf numFmtId="4" fontId="14" fillId="0" borderId="0" xfId="1" applyNumberFormat="1" applyFont="1" applyBorder="1" applyAlignment="1" applyProtection="1">
      <alignment horizontal="center" vertical="top" wrapText="1"/>
    </xf>
    <xf numFmtId="49" fontId="14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right"/>
    </xf>
    <xf numFmtId="0" fontId="24" fillId="0" borderId="0" xfId="0" applyFont="1" applyBorder="1" applyAlignment="1">
      <alignment horizontal="right"/>
    </xf>
    <xf numFmtId="0" fontId="25" fillId="0" borderId="0" xfId="0" applyFont="1" applyBorder="1" applyAlignment="1">
      <alignment horizontal="right" vertical="top" wrapText="1"/>
    </xf>
    <xf numFmtId="0" fontId="24" fillId="0" borderId="0" xfId="0" applyFont="1" applyBorder="1" applyAlignment="1">
      <alignment horizontal="right" vertical="top" wrapText="1"/>
    </xf>
    <xf numFmtId="49" fontId="4" fillId="4" borderId="1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49" fontId="4" fillId="3" borderId="3" xfId="0" applyNumberFormat="1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49" fontId="4" fillId="4" borderId="3" xfId="0" applyNumberFormat="1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left" vertical="top" wrapText="1"/>
    </xf>
    <xf numFmtId="49" fontId="11" fillId="2" borderId="3" xfId="0" applyNumberFormat="1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wrapText="1"/>
    </xf>
    <xf numFmtId="11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4" fontId="14" fillId="0" borderId="1" xfId="1" applyNumberFormat="1" applyFont="1" applyBorder="1" applyAlignment="1" applyProtection="1">
      <alignment horizontal="center" vertical="top" wrapText="1"/>
    </xf>
    <xf numFmtId="11" fontId="22" fillId="0" borderId="0" xfId="0" applyNumberFormat="1" applyFont="1" applyBorder="1" applyAlignment="1">
      <alignment horizontal="left" wrapText="1"/>
    </xf>
    <xf numFmtId="11" fontId="22" fillId="0" borderId="0" xfId="0" applyNumberFormat="1" applyFont="1" applyBorder="1" applyAlignment="1">
      <alignment horizontal="justify" wrapText="1"/>
    </xf>
    <xf numFmtId="11" fontId="14" fillId="0" borderId="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49" fontId="14" fillId="0" borderId="3" xfId="0" applyNumberFormat="1" applyFont="1" applyBorder="1" applyAlignment="1">
      <alignment horizontal="center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0" fontId="14" fillId="0" borderId="1" xfId="1" applyNumberFormat="1" applyFont="1" applyBorder="1" applyAlignment="1" applyProtection="1">
      <alignment horizontal="center" vertical="top" wrapText="1"/>
    </xf>
    <xf numFmtId="0" fontId="14" fillId="0" borderId="2" xfId="0" applyFont="1" applyBorder="1" applyAlignment="1">
      <alignment vertical="top" wrapText="1"/>
    </xf>
    <xf numFmtId="166" fontId="14" fillId="0" borderId="1" xfId="1" applyNumberFormat="1" applyFont="1" applyBorder="1" applyAlignment="1" applyProtection="1">
      <alignment horizontal="center" vertical="top" wrapText="1"/>
    </xf>
    <xf numFmtId="166" fontId="14" fillId="7" borderId="1" xfId="1" applyNumberFormat="1" applyFont="1" applyFill="1" applyBorder="1" applyAlignment="1" applyProtection="1">
      <alignment horizontal="center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justify" vertical="top" wrapText="1"/>
    </xf>
    <xf numFmtId="49" fontId="13" fillId="0" borderId="1" xfId="0" applyNumberFormat="1" applyFont="1" applyBorder="1" applyAlignment="1">
      <alignment horizontal="center" vertical="top" wrapText="1"/>
    </xf>
    <xf numFmtId="0" fontId="13" fillId="0" borderId="3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center" vertical="top" wrapText="1"/>
    </xf>
    <xf numFmtId="11" fontId="23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 wrapText="1"/>
    </xf>
    <xf numFmtId="11" fontId="14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FFFD7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A6A6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70"/>
  <sheetViews>
    <sheetView view="pageBreakPreview" zoomScale="75" zoomScaleNormal="66" zoomScalePageLayoutView="75" workbookViewId="0">
      <pane xSplit="4" ySplit="15" topLeftCell="E16" activePane="bottomRight" state="frozen"/>
      <selection pane="topRight" activeCell="E1" sqref="E1"/>
      <selection pane="bottomLeft" activeCell="A16" sqref="A16"/>
      <selection pane="bottomRight" activeCell="E31" sqref="E31"/>
    </sheetView>
  </sheetViews>
  <sheetFormatPr defaultColWidth="9.140625" defaultRowHeight="15" x14ac:dyDescent="0.25"/>
  <cols>
    <col min="1" max="1" width="6.140625" style="1" customWidth="1"/>
    <col min="2" max="2" width="19.140625" style="2" customWidth="1"/>
    <col min="3" max="3" width="39.42578125" style="2" customWidth="1"/>
    <col min="4" max="4" width="35.5703125" style="2" customWidth="1"/>
    <col min="5" max="5" width="18.7109375" style="3" customWidth="1"/>
    <col min="6" max="8" width="17.85546875" style="3" customWidth="1"/>
    <col min="9" max="9" width="18.140625" style="3" customWidth="1"/>
    <col min="10" max="10" width="17.85546875" style="4" customWidth="1"/>
    <col min="11" max="12" width="9.140625" style="3"/>
    <col min="13" max="14" width="20.42578125" style="3" customWidth="1"/>
    <col min="15" max="252" width="9.140625" style="3"/>
    <col min="253" max="253" width="6.140625" style="3" customWidth="1"/>
    <col min="254" max="254" width="19.140625" style="3" customWidth="1"/>
    <col min="255" max="255" width="39.42578125" style="3" customWidth="1"/>
    <col min="256" max="256" width="35.5703125" style="3" customWidth="1"/>
    <col min="257" max="258" width="17.85546875" style="3" customWidth="1"/>
    <col min="259" max="259" width="18.140625" style="3" customWidth="1"/>
    <col min="260" max="260" width="18.7109375" style="3" customWidth="1"/>
    <col min="261" max="263" width="17.85546875" style="3" customWidth="1"/>
    <col min="264" max="264" width="18.140625" style="3" customWidth="1"/>
    <col min="265" max="265" width="17.85546875" style="3" customWidth="1"/>
    <col min="266" max="508" width="9.140625" style="3"/>
    <col min="509" max="509" width="6.140625" style="3" customWidth="1"/>
    <col min="510" max="510" width="19.140625" style="3" customWidth="1"/>
    <col min="511" max="511" width="39.42578125" style="3" customWidth="1"/>
    <col min="512" max="512" width="35.5703125" style="3" customWidth="1"/>
    <col min="513" max="514" width="17.85546875" style="3" customWidth="1"/>
    <col min="515" max="515" width="18.140625" style="3" customWidth="1"/>
    <col min="516" max="516" width="18.7109375" style="3" customWidth="1"/>
    <col min="517" max="519" width="17.85546875" style="3" customWidth="1"/>
    <col min="520" max="520" width="18.140625" style="3" customWidth="1"/>
    <col min="521" max="521" width="17.85546875" style="3" customWidth="1"/>
    <col min="522" max="764" width="9.140625" style="3"/>
    <col min="765" max="765" width="6.140625" style="3" customWidth="1"/>
    <col min="766" max="766" width="19.140625" style="3" customWidth="1"/>
    <col min="767" max="767" width="39.42578125" style="3" customWidth="1"/>
    <col min="768" max="768" width="35.5703125" style="3" customWidth="1"/>
    <col min="769" max="770" width="17.85546875" style="3" customWidth="1"/>
    <col min="771" max="771" width="18.140625" style="3" customWidth="1"/>
    <col min="772" max="772" width="18.7109375" style="3" customWidth="1"/>
    <col min="773" max="775" width="17.85546875" style="3" customWidth="1"/>
    <col min="776" max="776" width="18.140625" style="3" customWidth="1"/>
    <col min="777" max="777" width="17.85546875" style="3" customWidth="1"/>
    <col min="778" max="1020" width="9.140625" style="3"/>
    <col min="1021" max="1021" width="6.140625" style="3" customWidth="1"/>
    <col min="1022" max="1022" width="19.140625" style="3" customWidth="1"/>
    <col min="1023" max="1023" width="39.42578125" style="3" customWidth="1"/>
    <col min="1024" max="1024" width="35.5703125" style="3" customWidth="1"/>
  </cols>
  <sheetData>
    <row r="1" spans="1:18" ht="20.25" customHeight="1" x14ac:dyDescent="0.35">
      <c r="A1" s="5"/>
      <c r="B1" s="6"/>
      <c r="C1" s="6"/>
      <c r="D1" s="6"/>
      <c r="E1" s="6"/>
      <c r="F1" s="6"/>
      <c r="G1" s="132" t="s">
        <v>0</v>
      </c>
      <c r="H1" s="132"/>
      <c r="I1" s="132"/>
      <c r="J1" s="132"/>
    </row>
    <row r="2" spans="1:18" ht="23.25" customHeight="1" x14ac:dyDescent="0.25">
      <c r="A2" s="5"/>
      <c r="B2" s="6"/>
      <c r="C2" s="6"/>
      <c r="D2" s="6"/>
      <c r="E2" s="6"/>
      <c r="F2" s="6"/>
      <c r="G2" s="133" t="s">
        <v>1</v>
      </c>
      <c r="H2" s="133"/>
      <c r="I2" s="133"/>
      <c r="J2" s="133"/>
    </row>
    <row r="3" spans="1:18" ht="23.25" customHeight="1" x14ac:dyDescent="0.25">
      <c r="A3" s="5"/>
      <c r="B3" s="6"/>
      <c r="C3" s="6"/>
      <c r="D3" s="6"/>
      <c r="E3" s="6"/>
      <c r="F3" s="6"/>
      <c r="G3" s="133" t="s">
        <v>2</v>
      </c>
      <c r="H3" s="133"/>
      <c r="I3" s="133"/>
      <c r="J3" s="133"/>
    </row>
    <row r="4" spans="1:18" ht="23.25" x14ac:dyDescent="0.25">
      <c r="A4" s="5"/>
      <c r="B4" s="6"/>
      <c r="C4" s="6"/>
      <c r="D4" s="6"/>
      <c r="E4" s="6"/>
      <c r="F4" s="6"/>
      <c r="G4" s="7"/>
      <c r="H4" s="7"/>
      <c r="I4" s="7"/>
      <c r="J4" s="7"/>
    </row>
    <row r="5" spans="1:18" s="8" customFormat="1" ht="52.5" customHeight="1" x14ac:dyDescent="0.3">
      <c r="A5" s="134" t="s">
        <v>3</v>
      </c>
      <c r="B5" s="134"/>
      <c r="C5" s="134"/>
      <c r="D5" s="134"/>
      <c r="E5" s="134"/>
      <c r="F5" s="134"/>
      <c r="G5" s="134"/>
      <c r="H5" s="134"/>
      <c r="I5" s="134"/>
      <c r="J5" s="134"/>
    </row>
    <row r="6" spans="1:18" s="8" customFormat="1" ht="15.75" x14ac:dyDescent="0.25">
      <c r="A6" s="5"/>
      <c r="B6" s="9"/>
      <c r="C6" s="10"/>
      <c r="D6" s="10"/>
      <c r="E6" s="6"/>
      <c r="F6" s="6"/>
      <c r="G6" s="6"/>
      <c r="H6" s="6"/>
      <c r="I6" s="6"/>
      <c r="J6" s="11"/>
    </row>
    <row r="7" spans="1:18" s="8" customFormat="1" ht="15.75" x14ac:dyDescent="0.25">
      <c r="A7" s="5"/>
      <c r="B7" s="9"/>
      <c r="C7" s="10"/>
      <c r="D7" s="10"/>
      <c r="E7" s="12" t="e">
        <f>#REF!</f>
        <v>#REF!</v>
      </c>
      <c r="F7" s="12" t="e">
        <f>#REF!</f>
        <v>#REF!</v>
      </c>
      <c r="G7" s="12" t="e">
        <f>#REF!</f>
        <v>#REF!</v>
      </c>
      <c r="H7" s="12" t="e">
        <f>#REF!</f>
        <v>#REF!</v>
      </c>
      <c r="I7" s="12" t="e">
        <f>#REF!</f>
        <v>#REF!</v>
      </c>
      <c r="J7" s="11"/>
      <c r="M7" s="13">
        <f>135089.8+266081.1+381544.7+1490199.9+1202019.9+9490968.7+16791.4</f>
        <v>12982695.5</v>
      </c>
      <c r="N7" s="13">
        <f>16932.9+9203098.8+1083587.2+1498898.9+394461.6+266412.7+133203.7</f>
        <v>12596595.799999999</v>
      </c>
      <c r="O7" s="13"/>
      <c r="P7" s="13"/>
      <c r="Q7" s="13"/>
      <c r="R7" s="13"/>
    </row>
    <row r="8" spans="1:18" s="8" customFormat="1" ht="15.75" x14ac:dyDescent="0.25">
      <c r="A8" s="5"/>
      <c r="B8" s="9"/>
      <c r="C8" s="10"/>
      <c r="D8" s="10"/>
      <c r="E8" s="12" t="e">
        <f>E7-E11</f>
        <v>#REF!</v>
      </c>
      <c r="F8" s="12" t="e">
        <f>F7-F11</f>
        <v>#REF!</v>
      </c>
      <c r="G8" s="12" t="e">
        <f>G7-G11</f>
        <v>#REF!</v>
      </c>
      <c r="H8" s="12" t="e">
        <f>H7-H11</f>
        <v>#REF!</v>
      </c>
      <c r="I8" s="12" t="e">
        <f>I7-I11</f>
        <v>#REF!</v>
      </c>
      <c r="J8" s="11"/>
      <c r="M8" s="14">
        <f>M7-E12-E13</f>
        <v>-1816632.8000000007</v>
      </c>
      <c r="N8" s="14">
        <f>N7-F12-F13</f>
        <v>-2298299.1000000015</v>
      </c>
    </row>
    <row r="9" spans="1:18" s="8" customFormat="1" ht="15.75" customHeight="1" x14ac:dyDescent="0.2">
      <c r="A9" s="135" t="s">
        <v>4</v>
      </c>
      <c r="B9" s="136" t="s">
        <v>5</v>
      </c>
      <c r="C9" s="136" t="s">
        <v>6</v>
      </c>
      <c r="D9" s="136" t="s">
        <v>7</v>
      </c>
      <c r="E9" s="137" t="s">
        <v>8</v>
      </c>
      <c r="F9" s="137"/>
      <c r="G9" s="137"/>
      <c r="H9" s="137"/>
      <c r="I9" s="137"/>
      <c r="J9" s="137"/>
    </row>
    <row r="10" spans="1:18" s="8" customFormat="1" ht="15.75" x14ac:dyDescent="0.2">
      <c r="A10" s="135"/>
      <c r="B10" s="136"/>
      <c r="C10" s="136"/>
      <c r="D10" s="136"/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6" t="s">
        <v>14</v>
      </c>
    </row>
    <row r="11" spans="1:18" s="8" customFormat="1" ht="15.75" customHeight="1" x14ac:dyDescent="0.2">
      <c r="A11" s="129"/>
      <c r="B11" s="130" t="s">
        <v>15</v>
      </c>
      <c r="C11" s="130" t="s">
        <v>16</v>
      </c>
      <c r="D11" s="17" t="s">
        <v>17</v>
      </c>
      <c r="E11" s="18">
        <v>14927558.1</v>
      </c>
      <c r="F11" s="18">
        <v>14896598.9</v>
      </c>
      <c r="G11" s="18">
        <v>14424159.6</v>
      </c>
      <c r="H11" s="18">
        <v>14332131.439999999</v>
      </c>
      <c r="I11" s="18">
        <v>14477850.24</v>
      </c>
      <c r="J11" s="19">
        <v>73058298.280000001</v>
      </c>
    </row>
    <row r="12" spans="1:18" s="8" customFormat="1" ht="15.75" x14ac:dyDescent="0.2">
      <c r="A12" s="129"/>
      <c r="B12" s="130"/>
      <c r="C12" s="130"/>
      <c r="D12" s="17" t="s">
        <v>18</v>
      </c>
      <c r="E12" s="18">
        <v>756721.5</v>
      </c>
      <c r="F12" s="18">
        <v>894860.80000000005</v>
      </c>
      <c r="G12" s="18">
        <v>442382.9</v>
      </c>
      <c r="H12" s="18">
        <v>799230.7</v>
      </c>
      <c r="I12" s="18">
        <v>899026.8</v>
      </c>
      <c r="J12" s="19">
        <v>3792222.7</v>
      </c>
    </row>
    <row r="13" spans="1:18" s="8" customFormat="1" ht="15.75" x14ac:dyDescent="0.2">
      <c r="A13" s="129"/>
      <c r="B13" s="130"/>
      <c r="C13" s="130"/>
      <c r="D13" s="17" t="s">
        <v>19</v>
      </c>
      <c r="E13" s="18">
        <v>14042606.800000001</v>
      </c>
      <c r="F13" s="18">
        <v>14000034.1</v>
      </c>
      <c r="G13" s="18">
        <v>13980072.699999999</v>
      </c>
      <c r="H13" s="18">
        <v>13527914.300000001</v>
      </c>
      <c r="I13" s="18">
        <v>13570237</v>
      </c>
      <c r="J13" s="19">
        <v>69120864.900000006</v>
      </c>
    </row>
    <row r="14" spans="1:18" s="8" customFormat="1" ht="15.75" x14ac:dyDescent="0.2">
      <c r="A14" s="129"/>
      <c r="B14" s="130"/>
      <c r="C14" s="130"/>
      <c r="D14" s="17" t="s">
        <v>20</v>
      </c>
      <c r="E14" s="18">
        <v>128129.8</v>
      </c>
      <c r="F14" s="18">
        <v>1604</v>
      </c>
      <c r="G14" s="18">
        <v>1604</v>
      </c>
      <c r="H14" s="18">
        <v>2686.44</v>
      </c>
      <c r="I14" s="18">
        <v>2686.44</v>
      </c>
      <c r="J14" s="19">
        <v>136710.68</v>
      </c>
    </row>
    <row r="15" spans="1:18" ht="15.75" x14ac:dyDescent="0.25">
      <c r="A15" s="129"/>
      <c r="B15" s="130"/>
      <c r="C15" s="130"/>
      <c r="D15" s="17" t="s">
        <v>21</v>
      </c>
      <c r="E15" s="18">
        <v>100</v>
      </c>
      <c r="F15" s="18">
        <v>100</v>
      </c>
      <c r="G15" s="18">
        <v>100</v>
      </c>
      <c r="H15" s="18">
        <v>2300</v>
      </c>
      <c r="I15" s="18">
        <v>5900</v>
      </c>
      <c r="J15" s="19">
        <v>8500</v>
      </c>
    </row>
    <row r="16" spans="1:18" ht="15.75" customHeight="1" x14ac:dyDescent="0.25">
      <c r="A16" s="123"/>
      <c r="B16" s="131" t="s">
        <v>22</v>
      </c>
      <c r="C16" s="124"/>
      <c r="D16" s="20" t="s">
        <v>17</v>
      </c>
      <c r="E16" s="21">
        <v>846358.4</v>
      </c>
      <c r="F16" s="21">
        <v>868752</v>
      </c>
      <c r="G16" s="21">
        <v>404105.7</v>
      </c>
      <c r="H16" s="21">
        <v>847638</v>
      </c>
      <c r="I16" s="21">
        <v>994492</v>
      </c>
      <c r="J16" s="21">
        <v>3961346.1</v>
      </c>
    </row>
    <row r="17" spans="1:10" ht="15.75" x14ac:dyDescent="0.25">
      <c r="A17" s="123"/>
      <c r="B17" s="131"/>
      <c r="C17" s="124"/>
      <c r="D17" s="22" t="s">
        <v>18</v>
      </c>
      <c r="E17" s="23">
        <v>710242.8</v>
      </c>
      <c r="F17" s="23">
        <v>857672.9</v>
      </c>
      <c r="G17" s="23">
        <v>397590.1</v>
      </c>
      <c r="H17" s="23">
        <v>690116.8</v>
      </c>
      <c r="I17" s="23">
        <v>789912.9</v>
      </c>
      <c r="J17" s="23">
        <v>3445535.5</v>
      </c>
    </row>
    <row r="18" spans="1:10" ht="15.75" x14ac:dyDescent="0.25">
      <c r="A18" s="123"/>
      <c r="B18" s="131"/>
      <c r="C18" s="124"/>
      <c r="D18" s="22" t="s">
        <v>19</v>
      </c>
      <c r="E18" s="23">
        <v>9589.7999999999993</v>
      </c>
      <c r="F18" s="23">
        <v>11079.1</v>
      </c>
      <c r="G18" s="23">
        <v>6515.6</v>
      </c>
      <c r="H18" s="23">
        <v>155291.20000000001</v>
      </c>
      <c r="I18" s="23">
        <v>198349.1</v>
      </c>
      <c r="J18" s="23">
        <v>380824.8</v>
      </c>
    </row>
    <row r="19" spans="1:10" s="8" customFormat="1" ht="15.75" x14ac:dyDescent="0.2">
      <c r="A19" s="123"/>
      <c r="B19" s="131"/>
      <c r="C19" s="124"/>
      <c r="D19" s="22" t="s">
        <v>20</v>
      </c>
      <c r="E19" s="23">
        <v>126525.8</v>
      </c>
      <c r="F19" s="23">
        <v>0</v>
      </c>
      <c r="G19" s="23">
        <v>0</v>
      </c>
      <c r="H19" s="23">
        <v>1230</v>
      </c>
      <c r="I19" s="23">
        <v>1230</v>
      </c>
      <c r="J19" s="23">
        <v>128985.8</v>
      </c>
    </row>
    <row r="20" spans="1:10" ht="15.75" x14ac:dyDescent="0.25">
      <c r="A20" s="123"/>
      <c r="B20" s="131"/>
      <c r="C20" s="124"/>
      <c r="D20" s="22" t="s">
        <v>21</v>
      </c>
      <c r="E20" s="23">
        <v>0</v>
      </c>
      <c r="F20" s="23">
        <v>0</v>
      </c>
      <c r="G20" s="23">
        <v>0</v>
      </c>
      <c r="H20" s="23">
        <v>1000</v>
      </c>
      <c r="I20" s="23">
        <v>5000</v>
      </c>
      <c r="J20" s="23">
        <v>6000</v>
      </c>
    </row>
    <row r="21" spans="1:10" ht="15.75" customHeight="1" x14ac:dyDescent="0.25">
      <c r="A21" s="123"/>
      <c r="B21" s="126" t="s">
        <v>23</v>
      </c>
      <c r="C21" s="124" t="s">
        <v>24</v>
      </c>
      <c r="D21" s="20" t="s">
        <v>17</v>
      </c>
      <c r="E21" s="21">
        <v>447064.6</v>
      </c>
      <c r="F21" s="21">
        <v>0</v>
      </c>
      <c r="G21" s="21">
        <v>0</v>
      </c>
      <c r="H21" s="21">
        <v>0</v>
      </c>
      <c r="I21" s="21">
        <v>0</v>
      </c>
      <c r="J21" s="21">
        <v>447064.6</v>
      </c>
    </row>
    <row r="22" spans="1:10" ht="15.75" x14ac:dyDescent="0.25">
      <c r="A22" s="123"/>
      <c r="B22" s="126"/>
      <c r="C22" s="124"/>
      <c r="D22" s="22" t="s">
        <v>18</v>
      </c>
      <c r="E22" s="23">
        <v>318323.40000000002</v>
      </c>
      <c r="F22" s="23">
        <v>0</v>
      </c>
      <c r="G22" s="23">
        <v>0</v>
      </c>
      <c r="H22" s="23">
        <v>0</v>
      </c>
      <c r="I22" s="23">
        <v>0</v>
      </c>
      <c r="J22" s="23">
        <v>318323.40000000002</v>
      </c>
    </row>
    <row r="23" spans="1:10" ht="15.75" x14ac:dyDescent="0.25">
      <c r="A23" s="123"/>
      <c r="B23" s="126"/>
      <c r="C23" s="124"/>
      <c r="D23" s="22" t="s">
        <v>19</v>
      </c>
      <c r="E23" s="23">
        <v>3215.4</v>
      </c>
      <c r="F23" s="23">
        <v>0</v>
      </c>
      <c r="G23" s="23">
        <v>0</v>
      </c>
      <c r="H23" s="23">
        <v>0</v>
      </c>
      <c r="I23" s="23">
        <v>0</v>
      </c>
      <c r="J23" s="23">
        <v>3215.4</v>
      </c>
    </row>
    <row r="24" spans="1:10" s="8" customFormat="1" ht="15.75" x14ac:dyDescent="0.2">
      <c r="A24" s="123"/>
      <c r="B24" s="126"/>
      <c r="C24" s="124"/>
      <c r="D24" s="22" t="s">
        <v>20</v>
      </c>
      <c r="E24" s="23">
        <v>125525.8</v>
      </c>
      <c r="F24" s="23">
        <v>0</v>
      </c>
      <c r="G24" s="23">
        <v>0</v>
      </c>
      <c r="H24" s="23">
        <v>0</v>
      </c>
      <c r="I24" s="23">
        <v>0</v>
      </c>
      <c r="J24" s="23">
        <v>125525.8</v>
      </c>
    </row>
    <row r="25" spans="1:10" ht="15.75" x14ac:dyDescent="0.25">
      <c r="A25" s="123"/>
      <c r="B25" s="126"/>
      <c r="C25" s="124"/>
      <c r="D25" s="22" t="s">
        <v>21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</row>
    <row r="26" spans="1:10" ht="15.75" customHeight="1" x14ac:dyDescent="0.25">
      <c r="A26" s="123"/>
      <c r="B26" s="126" t="s">
        <v>23</v>
      </c>
      <c r="C26" s="124" t="s">
        <v>25</v>
      </c>
      <c r="D26" s="20" t="s">
        <v>17</v>
      </c>
      <c r="E26" s="21">
        <v>91882.1</v>
      </c>
      <c r="F26" s="21">
        <v>379677.6</v>
      </c>
      <c r="G26" s="21">
        <v>26431.4</v>
      </c>
      <c r="H26" s="21">
        <v>45910</v>
      </c>
      <c r="I26" s="21">
        <v>45910</v>
      </c>
      <c r="J26" s="21">
        <v>589811.1</v>
      </c>
    </row>
    <row r="27" spans="1:10" ht="15.75" x14ac:dyDescent="0.25">
      <c r="A27" s="123"/>
      <c r="B27" s="126"/>
      <c r="C27" s="124"/>
      <c r="D27" s="22" t="s">
        <v>18</v>
      </c>
      <c r="E27" s="23">
        <v>88734.8</v>
      </c>
      <c r="F27" s="23">
        <v>374642.2</v>
      </c>
      <c r="G27" s="23">
        <v>24845.5</v>
      </c>
      <c r="H27" s="23">
        <v>23400</v>
      </c>
      <c r="I27" s="23">
        <v>23400</v>
      </c>
      <c r="J27" s="23">
        <v>535022.5</v>
      </c>
    </row>
    <row r="28" spans="1:10" ht="15.75" x14ac:dyDescent="0.25">
      <c r="A28" s="123"/>
      <c r="B28" s="126"/>
      <c r="C28" s="124"/>
      <c r="D28" s="22" t="s">
        <v>19</v>
      </c>
      <c r="E28" s="23">
        <v>2147.3000000000002</v>
      </c>
      <c r="F28" s="23">
        <v>5035.3999999999996</v>
      </c>
      <c r="G28" s="23">
        <v>1585.9</v>
      </c>
      <c r="H28" s="23">
        <v>21280</v>
      </c>
      <c r="I28" s="23">
        <v>21280</v>
      </c>
      <c r="J28" s="23">
        <v>51328.6</v>
      </c>
    </row>
    <row r="29" spans="1:10" s="8" customFormat="1" ht="15.75" x14ac:dyDescent="0.2">
      <c r="A29" s="123"/>
      <c r="B29" s="126"/>
      <c r="C29" s="124"/>
      <c r="D29" s="22" t="s">
        <v>20</v>
      </c>
      <c r="E29" s="23">
        <v>1000</v>
      </c>
      <c r="F29" s="23">
        <v>0</v>
      </c>
      <c r="G29" s="23">
        <v>0</v>
      </c>
      <c r="H29" s="23">
        <v>1230</v>
      </c>
      <c r="I29" s="23">
        <v>1230</v>
      </c>
      <c r="J29" s="23">
        <v>3460</v>
      </c>
    </row>
    <row r="30" spans="1:10" ht="15.75" x14ac:dyDescent="0.25">
      <c r="A30" s="123"/>
      <c r="B30" s="126"/>
      <c r="C30" s="124"/>
      <c r="D30" s="22" t="s">
        <v>21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</row>
    <row r="31" spans="1:10" ht="15.75" customHeight="1" x14ac:dyDescent="0.25">
      <c r="A31" s="123"/>
      <c r="B31" s="126" t="s">
        <v>23</v>
      </c>
      <c r="C31" s="124" t="s">
        <v>26</v>
      </c>
      <c r="D31" s="20" t="s">
        <v>17</v>
      </c>
      <c r="E31" s="21">
        <v>243700.5</v>
      </c>
      <c r="F31" s="21">
        <v>280671.3</v>
      </c>
      <c r="G31" s="21">
        <v>169548.6</v>
      </c>
      <c r="H31" s="21">
        <v>232540</v>
      </c>
      <c r="I31" s="21">
        <v>279490</v>
      </c>
      <c r="J31" s="21">
        <v>1205950.3999999999</v>
      </c>
    </row>
    <row r="32" spans="1:10" ht="15.75" x14ac:dyDescent="0.25">
      <c r="A32" s="123"/>
      <c r="B32" s="126"/>
      <c r="C32" s="124"/>
      <c r="D32" s="22" t="s">
        <v>18</v>
      </c>
      <c r="E32" s="23">
        <v>241263.5</v>
      </c>
      <c r="F32" s="23">
        <v>277864.59999999998</v>
      </c>
      <c r="G32" s="23">
        <v>167853.1</v>
      </c>
      <c r="H32" s="23">
        <v>202210</v>
      </c>
      <c r="I32" s="23">
        <v>222010</v>
      </c>
      <c r="J32" s="23">
        <v>1111201.2</v>
      </c>
    </row>
    <row r="33" spans="1:10" ht="15.75" x14ac:dyDescent="0.25">
      <c r="A33" s="123"/>
      <c r="B33" s="126"/>
      <c r="C33" s="124"/>
      <c r="D33" s="22" t="s">
        <v>19</v>
      </c>
      <c r="E33" s="23">
        <v>2437</v>
      </c>
      <c r="F33" s="23">
        <v>2806.7</v>
      </c>
      <c r="G33" s="23">
        <v>1695.5</v>
      </c>
      <c r="H33" s="23">
        <v>30330</v>
      </c>
      <c r="I33" s="23">
        <v>53480</v>
      </c>
      <c r="J33" s="23">
        <v>90749.2</v>
      </c>
    </row>
    <row r="34" spans="1:10" s="8" customFormat="1" ht="15.75" x14ac:dyDescent="0.2">
      <c r="A34" s="123"/>
      <c r="B34" s="126"/>
      <c r="C34" s="124"/>
      <c r="D34" s="22" t="s">
        <v>20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</row>
    <row r="35" spans="1:10" ht="15.75" x14ac:dyDescent="0.25">
      <c r="A35" s="123"/>
      <c r="B35" s="126"/>
      <c r="C35" s="124"/>
      <c r="D35" s="22" t="s">
        <v>21</v>
      </c>
      <c r="E35" s="23">
        <v>0</v>
      </c>
      <c r="F35" s="23">
        <v>0</v>
      </c>
      <c r="G35" s="23">
        <v>0</v>
      </c>
      <c r="H35" s="23">
        <v>0</v>
      </c>
      <c r="I35" s="23">
        <v>4000</v>
      </c>
      <c r="J35" s="23">
        <v>4000</v>
      </c>
    </row>
    <row r="36" spans="1:10" ht="15.75" customHeight="1" x14ac:dyDescent="0.25">
      <c r="A36" s="123"/>
      <c r="B36" s="126" t="s">
        <v>23</v>
      </c>
      <c r="C36" s="124" t="s">
        <v>27</v>
      </c>
      <c r="D36" s="20" t="s">
        <v>17</v>
      </c>
      <c r="E36" s="21">
        <v>0</v>
      </c>
      <c r="F36" s="21">
        <v>0</v>
      </c>
      <c r="G36" s="21">
        <v>0</v>
      </c>
      <c r="H36" s="21">
        <v>1200</v>
      </c>
      <c r="I36" s="21">
        <v>1200</v>
      </c>
      <c r="J36" s="21">
        <v>2400</v>
      </c>
    </row>
    <row r="37" spans="1:10" ht="15.75" x14ac:dyDescent="0.25">
      <c r="A37" s="123"/>
      <c r="B37" s="126"/>
      <c r="C37" s="124"/>
      <c r="D37" s="22" t="s">
        <v>18</v>
      </c>
      <c r="E37" s="23">
        <v>0</v>
      </c>
      <c r="F37" s="23">
        <v>0</v>
      </c>
      <c r="G37" s="23">
        <v>0</v>
      </c>
      <c r="H37" s="23">
        <v>950</v>
      </c>
      <c r="I37" s="23">
        <v>950</v>
      </c>
      <c r="J37" s="23">
        <v>1900</v>
      </c>
    </row>
    <row r="38" spans="1:10" ht="15.75" x14ac:dyDescent="0.25">
      <c r="A38" s="123"/>
      <c r="B38" s="126"/>
      <c r="C38" s="124"/>
      <c r="D38" s="22" t="s">
        <v>19</v>
      </c>
      <c r="E38" s="23">
        <v>0</v>
      </c>
      <c r="F38" s="23">
        <v>0</v>
      </c>
      <c r="G38" s="23">
        <v>0</v>
      </c>
      <c r="H38" s="23">
        <v>250</v>
      </c>
      <c r="I38" s="23">
        <v>250</v>
      </c>
      <c r="J38" s="23">
        <v>500</v>
      </c>
    </row>
    <row r="39" spans="1:10" ht="15.75" x14ac:dyDescent="0.25">
      <c r="A39" s="123"/>
      <c r="B39" s="126"/>
      <c r="C39" s="124"/>
      <c r="D39" s="22" t="s">
        <v>20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</row>
    <row r="40" spans="1:10" ht="15.75" x14ac:dyDescent="0.25">
      <c r="A40" s="123"/>
      <c r="B40" s="126"/>
      <c r="C40" s="124"/>
      <c r="D40" s="22" t="s">
        <v>21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</row>
    <row r="41" spans="1:10" ht="15.75" customHeight="1" x14ac:dyDescent="0.25">
      <c r="A41" s="123"/>
      <c r="B41" s="126" t="s">
        <v>23</v>
      </c>
      <c r="C41" s="124" t="s">
        <v>28</v>
      </c>
      <c r="D41" s="20" t="s">
        <v>17</v>
      </c>
      <c r="E41" s="21">
        <v>62546.6</v>
      </c>
      <c r="F41" s="21">
        <v>99125.4</v>
      </c>
      <c r="G41" s="21">
        <v>182364.7</v>
      </c>
      <c r="H41" s="21">
        <v>67326.399999999994</v>
      </c>
      <c r="I41" s="21">
        <v>47120.4</v>
      </c>
      <c r="J41" s="21">
        <v>458483.5</v>
      </c>
    </row>
    <row r="42" spans="1:10" ht="15.75" x14ac:dyDescent="0.25">
      <c r="A42" s="123"/>
      <c r="B42" s="126"/>
      <c r="C42" s="124"/>
      <c r="D42" s="22" t="s">
        <v>18</v>
      </c>
      <c r="E42" s="23">
        <v>61921.1</v>
      </c>
      <c r="F42" s="23">
        <v>98134.2</v>
      </c>
      <c r="G42" s="23">
        <v>180541.1</v>
      </c>
      <c r="H42" s="23">
        <v>44016.800000000003</v>
      </c>
      <c r="I42" s="23">
        <v>24012.9</v>
      </c>
      <c r="J42" s="23">
        <v>408626.1</v>
      </c>
    </row>
    <row r="43" spans="1:10" ht="15.75" x14ac:dyDescent="0.25">
      <c r="A43" s="123"/>
      <c r="B43" s="126"/>
      <c r="C43" s="124"/>
      <c r="D43" s="22" t="s">
        <v>19</v>
      </c>
      <c r="E43" s="23">
        <v>625.5</v>
      </c>
      <c r="F43" s="23">
        <v>991.2</v>
      </c>
      <c r="G43" s="23">
        <v>1823.6</v>
      </c>
      <c r="H43" s="23">
        <v>23309.599999999999</v>
      </c>
      <c r="I43" s="23">
        <v>23107.5</v>
      </c>
      <c r="J43" s="23">
        <v>49857.4</v>
      </c>
    </row>
    <row r="44" spans="1:10" s="8" customFormat="1" ht="15.75" customHeight="1" x14ac:dyDescent="0.2">
      <c r="A44" s="123"/>
      <c r="B44" s="126"/>
      <c r="C44" s="124"/>
      <c r="D44" s="22" t="s">
        <v>20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</row>
    <row r="45" spans="1:10" ht="15.75" x14ac:dyDescent="0.25">
      <c r="A45" s="123"/>
      <c r="B45" s="126"/>
      <c r="C45" s="124"/>
      <c r="D45" s="22" t="s">
        <v>21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</row>
    <row r="46" spans="1:10" ht="15.75" customHeight="1" x14ac:dyDescent="0.25">
      <c r="A46" s="123"/>
      <c r="B46" s="126" t="s">
        <v>23</v>
      </c>
      <c r="C46" s="124" t="s">
        <v>29</v>
      </c>
      <c r="D46" s="20" t="s">
        <v>17</v>
      </c>
      <c r="E46" s="21">
        <v>1164.5999999999999</v>
      </c>
      <c r="F46" s="21">
        <v>1164.5999999999999</v>
      </c>
      <c r="G46" s="21">
        <v>1164.5999999999999</v>
      </c>
      <c r="H46" s="21">
        <v>477161.6</v>
      </c>
      <c r="I46" s="21">
        <v>597121.6</v>
      </c>
      <c r="J46" s="21">
        <v>1077777</v>
      </c>
    </row>
    <row r="47" spans="1:10" ht="15.75" x14ac:dyDescent="0.25">
      <c r="A47" s="123"/>
      <c r="B47" s="126"/>
      <c r="C47" s="124"/>
      <c r="D47" s="22" t="s">
        <v>18</v>
      </c>
      <c r="E47" s="23">
        <v>0</v>
      </c>
      <c r="F47" s="23">
        <v>0</v>
      </c>
      <c r="G47" s="23">
        <v>0</v>
      </c>
      <c r="H47" s="23">
        <v>400000</v>
      </c>
      <c r="I47" s="23">
        <v>500000</v>
      </c>
      <c r="J47" s="23">
        <v>900000</v>
      </c>
    </row>
    <row r="48" spans="1:10" ht="15.75" x14ac:dyDescent="0.25">
      <c r="A48" s="123"/>
      <c r="B48" s="126"/>
      <c r="C48" s="124"/>
      <c r="D48" s="22" t="s">
        <v>19</v>
      </c>
      <c r="E48" s="23">
        <v>1164.5999999999999</v>
      </c>
      <c r="F48" s="23">
        <v>1164.5999999999999</v>
      </c>
      <c r="G48" s="23">
        <v>1164.5999999999999</v>
      </c>
      <c r="H48" s="23">
        <v>76161.600000000006</v>
      </c>
      <c r="I48" s="23">
        <v>96121.600000000006</v>
      </c>
      <c r="J48" s="23">
        <v>175777</v>
      </c>
    </row>
    <row r="49" spans="1:10" s="8" customFormat="1" ht="15.75" x14ac:dyDescent="0.2">
      <c r="A49" s="123"/>
      <c r="B49" s="126"/>
      <c r="C49" s="124"/>
      <c r="D49" s="22" t="s">
        <v>20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</row>
    <row r="50" spans="1:10" ht="15.75" x14ac:dyDescent="0.25">
      <c r="A50" s="123"/>
      <c r="B50" s="126"/>
      <c r="C50" s="124"/>
      <c r="D50" s="22" t="s">
        <v>21</v>
      </c>
      <c r="E50" s="23">
        <v>0</v>
      </c>
      <c r="F50" s="23">
        <v>0</v>
      </c>
      <c r="G50" s="23">
        <v>0</v>
      </c>
      <c r="H50" s="23">
        <v>1000</v>
      </c>
      <c r="I50" s="23">
        <v>1000</v>
      </c>
      <c r="J50" s="23">
        <v>2000</v>
      </c>
    </row>
    <row r="51" spans="1:10" ht="15.75" customHeight="1" x14ac:dyDescent="0.25">
      <c r="A51" s="123"/>
      <c r="B51" s="126" t="s">
        <v>23</v>
      </c>
      <c r="C51" s="124" t="s">
        <v>30</v>
      </c>
      <c r="D51" s="20" t="s">
        <v>17</v>
      </c>
      <c r="E51" s="21">
        <v>0</v>
      </c>
      <c r="F51" s="21">
        <v>49986.1</v>
      </c>
      <c r="G51" s="21">
        <v>0</v>
      </c>
      <c r="H51" s="21">
        <v>16050</v>
      </c>
      <c r="I51" s="21">
        <v>16200</v>
      </c>
      <c r="J51" s="21">
        <v>82236.100000000006</v>
      </c>
    </row>
    <row r="52" spans="1:10" ht="15.75" x14ac:dyDescent="0.25">
      <c r="A52" s="123"/>
      <c r="B52" s="126"/>
      <c r="C52" s="124"/>
      <c r="D52" s="22" t="s">
        <v>18</v>
      </c>
      <c r="E52" s="23">
        <v>0</v>
      </c>
      <c r="F52" s="23">
        <v>49486.2</v>
      </c>
      <c r="G52" s="23">
        <v>0</v>
      </c>
      <c r="H52" s="23">
        <v>13500</v>
      </c>
      <c r="I52" s="23">
        <v>13500</v>
      </c>
      <c r="J52" s="23">
        <v>76486.2</v>
      </c>
    </row>
    <row r="53" spans="1:10" ht="15.75" x14ac:dyDescent="0.25">
      <c r="A53" s="123"/>
      <c r="B53" s="126"/>
      <c r="C53" s="124"/>
      <c r="D53" s="22" t="s">
        <v>19</v>
      </c>
      <c r="E53" s="23">
        <v>0</v>
      </c>
      <c r="F53" s="23">
        <v>499.9</v>
      </c>
      <c r="G53" s="23">
        <v>0</v>
      </c>
      <c r="H53" s="23">
        <v>2550</v>
      </c>
      <c r="I53" s="23">
        <v>2700</v>
      </c>
      <c r="J53" s="23">
        <v>5749.9</v>
      </c>
    </row>
    <row r="54" spans="1:10" s="8" customFormat="1" ht="15.75" x14ac:dyDescent="0.2">
      <c r="A54" s="123"/>
      <c r="B54" s="126"/>
      <c r="C54" s="124"/>
      <c r="D54" s="22" t="s">
        <v>20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</row>
    <row r="55" spans="1:10" ht="15.75" x14ac:dyDescent="0.25">
      <c r="A55" s="123"/>
      <c r="B55" s="126"/>
      <c r="C55" s="124"/>
      <c r="D55" s="22" t="s">
        <v>21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</row>
    <row r="56" spans="1:10" ht="15.75" customHeight="1" x14ac:dyDescent="0.25">
      <c r="A56" s="123"/>
      <c r="B56" s="126" t="s">
        <v>23</v>
      </c>
      <c r="C56" s="124" t="s">
        <v>31</v>
      </c>
      <c r="D56" s="20" t="s">
        <v>17</v>
      </c>
      <c r="E56" s="21">
        <v>0</v>
      </c>
      <c r="F56" s="21">
        <v>58127</v>
      </c>
      <c r="G56" s="21">
        <v>24596.400000000001</v>
      </c>
      <c r="H56" s="21">
        <v>1750</v>
      </c>
      <c r="I56" s="21">
        <v>1750</v>
      </c>
      <c r="J56" s="21">
        <v>86223.4</v>
      </c>
    </row>
    <row r="57" spans="1:10" ht="15.75" x14ac:dyDescent="0.25">
      <c r="A57" s="123"/>
      <c r="B57" s="126"/>
      <c r="C57" s="124"/>
      <c r="D57" s="22" t="s">
        <v>18</v>
      </c>
      <c r="E57" s="23">
        <v>0</v>
      </c>
      <c r="F57" s="23">
        <v>57545.7</v>
      </c>
      <c r="G57" s="23">
        <v>24350.400000000001</v>
      </c>
      <c r="H57" s="23">
        <v>400</v>
      </c>
      <c r="I57" s="23">
        <v>400</v>
      </c>
      <c r="J57" s="23">
        <v>82696.100000000006</v>
      </c>
    </row>
    <row r="58" spans="1:10" ht="15.75" x14ac:dyDescent="0.25">
      <c r="A58" s="123"/>
      <c r="B58" s="126"/>
      <c r="C58" s="124"/>
      <c r="D58" s="22" t="s">
        <v>19</v>
      </c>
      <c r="E58" s="23">
        <v>0</v>
      </c>
      <c r="F58" s="23">
        <v>581.29999999999995</v>
      </c>
      <c r="G58" s="23">
        <v>246</v>
      </c>
      <c r="H58" s="23">
        <v>1350</v>
      </c>
      <c r="I58" s="23">
        <v>1350</v>
      </c>
      <c r="J58" s="23">
        <v>3527.3</v>
      </c>
    </row>
    <row r="59" spans="1:10" s="8" customFormat="1" ht="15.75" x14ac:dyDescent="0.2">
      <c r="A59" s="123"/>
      <c r="B59" s="126"/>
      <c r="C59" s="124"/>
      <c r="D59" s="22" t="s">
        <v>20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</row>
    <row r="60" spans="1:10" ht="15.75" x14ac:dyDescent="0.25">
      <c r="A60" s="123"/>
      <c r="B60" s="126"/>
      <c r="C60" s="124"/>
      <c r="D60" s="22" t="s">
        <v>21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</row>
    <row r="61" spans="1:10" ht="15.75" customHeight="1" x14ac:dyDescent="0.25">
      <c r="A61" s="123"/>
      <c r="B61" s="126" t="s">
        <v>23</v>
      </c>
      <c r="C61" s="124" t="s">
        <v>32</v>
      </c>
      <c r="D61" s="20" t="s">
        <v>17</v>
      </c>
      <c r="E61" s="21">
        <v>0</v>
      </c>
      <c r="F61" s="21">
        <v>0</v>
      </c>
      <c r="G61" s="21">
        <v>0</v>
      </c>
      <c r="H61" s="21">
        <v>5700</v>
      </c>
      <c r="I61" s="21">
        <v>5700</v>
      </c>
      <c r="J61" s="21">
        <v>11400</v>
      </c>
    </row>
    <row r="62" spans="1:10" ht="15.75" x14ac:dyDescent="0.25">
      <c r="A62" s="123"/>
      <c r="B62" s="126"/>
      <c r="C62" s="124"/>
      <c r="D62" s="22" t="s">
        <v>18</v>
      </c>
      <c r="E62" s="23">
        <v>0</v>
      </c>
      <c r="F62" s="23">
        <v>0</v>
      </c>
      <c r="G62" s="23">
        <v>0</v>
      </c>
      <c r="H62" s="23">
        <v>5640</v>
      </c>
      <c r="I62" s="23">
        <v>5640</v>
      </c>
      <c r="J62" s="23">
        <v>11280</v>
      </c>
    </row>
    <row r="63" spans="1:10" ht="15.75" x14ac:dyDescent="0.25">
      <c r="A63" s="123"/>
      <c r="B63" s="126"/>
      <c r="C63" s="124"/>
      <c r="D63" s="22" t="s">
        <v>19</v>
      </c>
      <c r="E63" s="23">
        <v>0</v>
      </c>
      <c r="F63" s="23">
        <v>0</v>
      </c>
      <c r="G63" s="23">
        <v>0</v>
      </c>
      <c r="H63" s="23">
        <v>60</v>
      </c>
      <c r="I63" s="23">
        <v>60</v>
      </c>
      <c r="J63" s="23">
        <v>120</v>
      </c>
    </row>
    <row r="64" spans="1:10" s="8" customFormat="1" ht="15.75" x14ac:dyDescent="0.2">
      <c r="A64" s="123"/>
      <c r="B64" s="126"/>
      <c r="C64" s="124"/>
      <c r="D64" s="22" t="s">
        <v>20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</row>
    <row r="65" spans="1:10" ht="15.75" x14ac:dyDescent="0.25">
      <c r="A65" s="123"/>
      <c r="B65" s="126"/>
      <c r="C65" s="124"/>
      <c r="D65" s="22" t="s">
        <v>21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</row>
    <row r="66" spans="1:10" ht="15.75" customHeight="1" x14ac:dyDescent="0.25">
      <c r="A66" s="127">
        <v>1</v>
      </c>
      <c r="B66" s="128" t="s">
        <v>33</v>
      </c>
      <c r="C66" s="128" t="s">
        <v>34</v>
      </c>
      <c r="D66" s="24" t="s">
        <v>17</v>
      </c>
      <c r="E66" s="25">
        <v>11093895.5</v>
      </c>
      <c r="F66" s="25">
        <v>11078018.800000001</v>
      </c>
      <c r="G66" s="25">
        <v>10706214.300000001</v>
      </c>
      <c r="H66" s="25">
        <v>10237580</v>
      </c>
      <c r="I66" s="25">
        <v>10264124</v>
      </c>
      <c r="J66" s="25">
        <v>53379832.600000001</v>
      </c>
    </row>
    <row r="67" spans="1:10" ht="15.75" x14ac:dyDescent="0.25">
      <c r="A67" s="127"/>
      <c r="B67" s="128"/>
      <c r="C67" s="128"/>
      <c r="D67" s="26" t="s">
        <v>18</v>
      </c>
      <c r="E67" s="27">
        <v>710242.8</v>
      </c>
      <c r="F67" s="27">
        <v>750641</v>
      </c>
      <c r="G67" s="27">
        <v>373239.7</v>
      </c>
      <c r="H67" s="27">
        <v>270576.8</v>
      </c>
      <c r="I67" s="27">
        <v>270372.90000000002</v>
      </c>
      <c r="J67" s="27">
        <v>2375073.2000000002</v>
      </c>
    </row>
    <row r="68" spans="1:10" ht="15.75" x14ac:dyDescent="0.25">
      <c r="A68" s="127"/>
      <c r="B68" s="128"/>
      <c r="C68" s="128"/>
      <c r="D68" s="26" t="s">
        <v>19</v>
      </c>
      <c r="E68" s="27">
        <v>10257126.9</v>
      </c>
      <c r="F68" s="27">
        <v>10327377.800000001</v>
      </c>
      <c r="G68" s="27">
        <v>10332974.6</v>
      </c>
      <c r="H68" s="27">
        <v>9965773.1999999993</v>
      </c>
      <c r="I68" s="27">
        <v>9988521.0999999996</v>
      </c>
      <c r="J68" s="27">
        <v>50871773.600000001</v>
      </c>
    </row>
    <row r="69" spans="1:10" s="8" customFormat="1" ht="15.75" x14ac:dyDescent="0.2">
      <c r="A69" s="127"/>
      <c r="B69" s="128"/>
      <c r="C69" s="128"/>
      <c r="D69" s="26" t="s">
        <v>20</v>
      </c>
      <c r="E69" s="27">
        <v>126525.8</v>
      </c>
      <c r="F69" s="27">
        <v>0</v>
      </c>
      <c r="G69" s="27">
        <v>0</v>
      </c>
      <c r="H69" s="27">
        <v>1230</v>
      </c>
      <c r="I69" s="27">
        <v>1230</v>
      </c>
      <c r="J69" s="27">
        <v>128985.8</v>
      </c>
    </row>
    <row r="70" spans="1:10" ht="15.75" x14ac:dyDescent="0.25">
      <c r="A70" s="127"/>
      <c r="B70" s="128"/>
      <c r="C70" s="128"/>
      <c r="D70" s="26" t="s">
        <v>21</v>
      </c>
      <c r="E70" s="27">
        <v>0</v>
      </c>
      <c r="F70" s="27">
        <v>0</v>
      </c>
      <c r="G70" s="27">
        <v>0</v>
      </c>
      <c r="H70" s="27">
        <v>0</v>
      </c>
      <c r="I70" s="27">
        <v>4000</v>
      </c>
      <c r="J70" s="27">
        <v>4000</v>
      </c>
    </row>
    <row r="71" spans="1:10" ht="15.75" customHeight="1" x14ac:dyDescent="0.25">
      <c r="A71" s="121" t="s">
        <v>35</v>
      </c>
      <c r="B71" s="118" t="s">
        <v>36</v>
      </c>
      <c r="C71" s="122" t="s">
        <v>37</v>
      </c>
      <c r="D71" s="28" t="s">
        <v>17</v>
      </c>
      <c r="E71" s="29">
        <v>2821836.3</v>
      </c>
      <c r="F71" s="29">
        <v>2868122.3</v>
      </c>
      <c r="G71" s="29">
        <v>2868122.3</v>
      </c>
      <c r="H71" s="29">
        <v>2460705.2000000002</v>
      </c>
      <c r="I71" s="29">
        <v>2460705.2000000002</v>
      </c>
      <c r="J71" s="29">
        <v>13479491.300000001</v>
      </c>
    </row>
    <row r="72" spans="1:10" ht="15.75" x14ac:dyDescent="0.25">
      <c r="A72" s="121"/>
      <c r="B72" s="118"/>
      <c r="C72" s="118"/>
      <c r="D72" s="30" t="s">
        <v>18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</row>
    <row r="73" spans="1:10" ht="15.75" x14ac:dyDescent="0.25">
      <c r="A73" s="121"/>
      <c r="B73" s="118"/>
      <c r="C73" s="118"/>
      <c r="D73" s="30" t="s">
        <v>19</v>
      </c>
      <c r="E73" s="31">
        <v>2821836.3</v>
      </c>
      <c r="F73" s="31">
        <v>2868122.3</v>
      </c>
      <c r="G73" s="31">
        <v>2868122.3</v>
      </c>
      <c r="H73" s="31">
        <v>2460705.2000000002</v>
      </c>
      <c r="I73" s="31">
        <v>2460705.2000000002</v>
      </c>
      <c r="J73" s="31">
        <v>13479491.300000001</v>
      </c>
    </row>
    <row r="74" spans="1:10" s="8" customFormat="1" ht="15.75" x14ac:dyDescent="0.2">
      <c r="A74" s="121"/>
      <c r="B74" s="118"/>
      <c r="C74" s="118"/>
      <c r="D74" s="30" t="s">
        <v>20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</row>
    <row r="75" spans="1:10" ht="15.75" x14ac:dyDescent="0.25">
      <c r="A75" s="121"/>
      <c r="B75" s="118"/>
      <c r="C75" s="122"/>
      <c r="D75" s="30" t="s">
        <v>21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</row>
    <row r="76" spans="1:10" ht="15.75" customHeight="1" x14ac:dyDescent="0.25">
      <c r="A76" s="119" t="s">
        <v>38</v>
      </c>
      <c r="B76" s="120" t="s">
        <v>36</v>
      </c>
      <c r="C76" s="124" t="s">
        <v>24</v>
      </c>
      <c r="D76" s="20" t="s">
        <v>17</v>
      </c>
      <c r="E76" s="21">
        <v>447064.6</v>
      </c>
      <c r="F76" s="21">
        <v>0</v>
      </c>
      <c r="G76" s="21">
        <v>0</v>
      </c>
      <c r="H76" s="21">
        <v>0</v>
      </c>
      <c r="I76" s="21">
        <v>0</v>
      </c>
      <c r="J76" s="21">
        <v>447064.6</v>
      </c>
    </row>
    <row r="77" spans="1:10" ht="15.75" x14ac:dyDescent="0.25">
      <c r="A77" s="119"/>
      <c r="B77" s="120"/>
      <c r="C77" s="120"/>
      <c r="D77" s="22" t="s">
        <v>18</v>
      </c>
      <c r="E77" s="23">
        <v>318323.40000000002</v>
      </c>
      <c r="F77" s="23">
        <v>0</v>
      </c>
      <c r="G77" s="23">
        <v>0</v>
      </c>
      <c r="H77" s="23">
        <v>0</v>
      </c>
      <c r="I77" s="23">
        <v>0</v>
      </c>
      <c r="J77" s="23">
        <v>318323.40000000002</v>
      </c>
    </row>
    <row r="78" spans="1:10" ht="15.75" x14ac:dyDescent="0.25">
      <c r="A78" s="119"/>
      <c r="B78" s="120"/>
      <c r="C78" s="120"/>
      <c r="D78" s="22" t="s">
        <v>19</v>
      </c>
      <c r="E78" s="23">
        <v>3215.4</v>
      </c>
      <c r="F78" s="23">
        <v>0</v>
      </c>
      <c r="G78" s="23">
        <v>0</v>
      </c>
      <c r="H78" s="23">
        <v>0</v>
      </c>
      <c r="I78" s="23">
        <v>0</v>
      </c>
      <c r="J78" s="23">
        <v>3215.4</v>
      </c>
    </row>
    <row r="79" spans="1:10" s="8" customFormat="1" ht="15.75" x14ac:dyDescent="0.2">
      <c r="A79" s="119"/>
      <c r="B79" s="120"/>
      <c r="C79" s="120"/>
      <c r="D79" s="22" t="s">
        <v>20</v>
      </c>
      <c r="E79" s="23">
        <v>125525.8</v>
      </c>
      <c r="F79" s="23">
        <v>0</v>
      </c>
      <c r="G79" s="23">
        <v>0</v>
      </c>
      <c r="H79" s="23">
        <v>0</v>
      </c>
      <c r="I79" s="23">
        <v>0</v>
      </c>
      <c r="J79" s="23">
        <v>125525.8</v>
      </c>
    </row>
    <row r="80" spans="1:10" s="32" customFormat="1" ht="15.75" x14ac:dyDescent="0.2">
      <c r="A80" s="119"/>
      <c r="B80" s="120"/>
      <c r="C80" s="124"/>
      <c r="D80" s="22" t="s">
        <v>21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</row>
    <row r="81" spans="1:10" ht="15.75" customHeight="1" x14ac:dyDescent="0.25">
      <c r="A81" s="117" t="s">
        <v>39</v>
      </c>
      <c r="B81" s="118" t="s">
        <v>36</v>
      </c>
      <c r="C81" s="122" t="s">
        <v>40</v>
      </c>
      <c r="D81" s="28" t="s">
        <v>17</v>
      </c>
      <c r="E81" s="29">
        <v>6301748.2000000002</v>
      </c>
      <c r="F81" s="29">
        <v>6321506.9000000004</v>
      </c>
      <c r="G81" s="29">
        <v>6329403.5999999996</v>
      </c>
      <c r="H81" s="29">
        <v>5785931</v>
      </c>
      <c r="I81" s="29">
        <v>5785931</v>
      </c>
      <c r="J81" s="29">
        <v>30524520.699999999</v>
      </c>
    </row>
    <row r="82" spans="1:10" ht="15.75" x14ac:dyDescent="0.25">
      <c r="A82" s="117"/>
      <c r="B82" s="118"/>
      <c r="C82" s="118"/>
      <c r="D82" s="30" t="s">
        <v>18</v>
      </c>
      <c r="E82" s="31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</row>
    <row r="83" spans="1:10" ht="15.75" x14ac:dyDescent="0.25">
      <c r="A83" s="117"/>
      <c r="B83" s="118"/>
      <c r="C83" s="118"/>
      <c r="D83" s="30" t="s">
        <v>19</v>
      </c>
      <c r="E83" s="31">
        <v>6301748.2000000002</v>
      </c>
      <c r="F83" s="31">
        <v>6321506.9000000004</v>
      </c>
      <c r="G83" s="31">
        <v>6329403.5999999996</v>
      </c>
      <c r="H83" s="31">
        <v>5785931</v>
      </c>
      <c r="I83" s="31">
        <v>5785931</v>
      </c>
      <c r="J83" s="31">
        <v>30524520.699999999</v>
      </c>
    </row>
    <row r="84" spans="1:10" s="8" customFormat="1" ht="15.75" x14ac:dyDescent="0.2">
      <c r="A84" s="117"/>
      <c r="B84" s="118"/>
      <c r="C84" s="118"/>
      <c r="D84" s="30" t="s">
        <v>20</v>
      </c>
      <c r="E84" s="31"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</row>
    <row r="85" spans="1:10" s="32" customFormat="1" ht="15.75" x14ac:dyDescent="0.2">
      <c r="A85" s="117"/>
      <c r="B85" s="118"/>
      <c r="C85" s="122"/>
      <c r="D85" s="30" t="s">
        <v>21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</row>
    <row r="86" spans="1:10" s="32" customFormat="1" ht="15.75" customHeight="1" x14ac:dyDescent="0.2">
      <c r="A86" s="121" t="s">
        <v>41</v>
      </c>
      <c r="B86" s="118" t="s">
        <v>36</v>
      </c>
      <c r="C86" s="125" t="s">
        <v>42</v>
      </c>
      <c r="D86" s="28" t="s">
        <v>17</v>
      </c>
      <c r="E86" s="29">
        <v>76307.5</v>
      </c>
      <c r="F86" s="29">
        <v>76307.5</v>
      </c>
      <c r="G86" s="29">
        <v>76307.5</v>
      </c>
      <c r="H86" s="29">
        <v>706115.5</v>
      </c>
      <c r="I86" s="29">
        <v>706115.5</v>
      </c>
      <c r="J86" s="29">
        <v>1641153.5</v>
      </c>
    </row>
    <row r="87" spans="1:10" s="32" customFormat="1" ht="15.75" x14ac:dyDescent="0.2">
      <c r="A87" s="121"/>
      <c r="B87" s="118"/>
      <c r="C87" s="125"/>
      <c r="D87" s="30" t="s">
        <v>18</v>
      </c>
      <c r="E87" s="31">
        <v>0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</row>
    <row r="88" spans="1:10" ht="15.75" x14ac:dyDescent="0.25">
      <c r="A88" s="121"/>
      <c r="B88" s="118"/>
      <c r="C88" s="125"/>
      <c r="D88" s="30" t="s">
        <v>19</v>
      </c>
      <c r="E88" s="31">
        <v>76307.5</v>
      </c>
      <c r="F88" s="31">
        <v>76307.5</v>
      </c>
      <c r="G88" s="31">
        <v>76307.5</v>
      </c>
      <c r="H88" s="31">
        <v>706115.5</v>
      </c>
      <c r="I88" s="31">
        <v>706115.5</v>
      </c>
      <c r="J88" s="31">
        <v>1641153.5</v>
      </c>
    </row>
    <row r="89" spans="1:10" s="8" customFormat="1" ht="15.75" x14ac:dyDescent="0.2">
      <c r="A89" s="121"/>
      <c r="B89" s="118"/>
      <c r="C89" s="125"/>
      <c r="D89" s="30" t="s">
        <v>20</v>
      </c>
      <c r="E89" s="31">
        <v>0</v>
      </c>
      <c r="F89" s="31">
        <v>0</v>
      </c>
      <c r="G89" s="31">
        <v>0</v>
      </c>
      <c r="H89" s="31">
        <v>0</v>
      </c>
      <c r="I89" s="31">
        <v>0</v>
      </c>
      <c r="J89" s="31">
        <v>0</v>
      </c>
    </row>
    <row r="90" spans="1:10" s="8" customFormat="1" ht="15.75" x14ac:dyDescent="0.2">
      <c r="A90" s="121"/>
      <c r="B90" s="118"/>
      <c r="C90" s="125"/>
      <c r="D90" s="30" t="s">
        <v>21</v>
      </c>
      <c r="E90" s="31">
        <v>0</v>
      </c>
      <c r="F90" s="31">
        <v>0</v>
      </c>
      <c r="G90" s="31">
        <v>0</v>
      </c>
      <c r="H90" s="31">
        <v>0</v>
      </c>
      <c r="I90" s="31">
        <v>0</v>
      </c>
      <c r="J90" s="31">
        <v>0</v>
      </c>
    </row>
    <row r="91" spans="1:10" s="8" customFormat="1" ht="15.75" customHeight="1" x14ac:dyDescent="0.2">
      <c r="A91" s="121" t="s">
        <v>43</v>
      </c>
      <c r="B91" s="118" t="s">
        <v>36</v>
      </c>
      <c r="C91" s="122" t="s">
        <v>44</v>
      </c>
      <c r="D91" s="28" t="s">
        <v>17</v>
      </c>
      <c r="E91" s="29">
        <v>174480.2</v>
      </c>
      <c r="F91" s="29">
        <v>175081.5</v>
      </c>
      <c r="G91" s="29">
        <v>175474.9</v>
      </c>
      <c r="H91" s="29">
        <v>121090.7</v>
      </c>
      <c r="I91" s="29">
        <v>121090.7</v>
      </c>
      <c r="J91" s="29">
        <v>767218</v>
      </c>
    </row>
    <row r="92" spans="1:10" s="8" customFormat="1" ht="15.75" x14ac:dyDescent="0.2">
      <c r="A92" s="121"/>
      <c r="B92" s="118"/>
      <c r="C92" s="118"/>
      <c r="D92" s="30" t="s">
        <v>18</v>
      </c>
      <c r="E92" s="31">
        <v>0</v>
      </c>
      <c r="F92" s="31">
        <v>0</v>
      </c>
      <c r="G92" s="31">
        <v>0</v>
      </c>
      <c r="H92" s="31">
        <v>0</v>
      </c>
      <c r="I92" s="31">
        <v>0</v>
      </c>
      <c r="J92" s="31">
        <v>0</v>
      </c>
    </row>
    <row r="93" spans="1:10" ht="15.75" x14ac:dyDescent="0.25">
      <c r="A93" s="121"/>
      <c r="B93" s="118"/>
      <c r="C93" s="118"/>
      <c r="D93" s="30" t="s">
        <v>19</v>
      </c>
      <c r="E93" s="31">
        <v>174480.2</v>
      </c>
      <c r="F93" s="31">
        <v>175081.5</v>
      </c>
      <c r="G93" s="31">
        <v>175474.9</v>
      </c>
      <c r="H93" s="31">
        <v>121090.7</v>
      </c>
      <c r="I93" s="31">
        <v>121090.7</v>
      </c>
      <c r="J93" s="31">
        <v>767218</v>
      </c>
    </row>
    <row r="94" spans="1:10" s="8" customFormat="1" ht="15.75" x14ac:dyDescent="0.2">
      <c r="A94" s="121"/>
      <c r="B94" s="118"/>
      <c r="C94" s="118"/>
      <c r="D94" s="30" t="s">
        <v>20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</row>
    <row r="95" spans="1:10" ht="15.75" x14ac:dyDescent="0.25">
      <c r="A95" s="121"/>
      <c r="B95" s="118"/>
      <c r="C95" s="122"/>
      <c r="D95" s="30" t="s">
        <v>21</v>
      </c>
      <c r="E95" s="31">
        <v>0</v>
      </c>
      <c r="F95" s="31">
        <v>0</v>
      </c>
      <c r="G95" s="31">
        <v>0</v>
      </c>
      <c r="H95" s="31">
        <v>0</v>
      </c>
      <c r="I95" s="31">
        <v>0</v>
      </c>
      <c r="J95" s="31">
        <v>0</v>
      </c>
    </row>
    <row r="96" spans="1:10" ht="15.75" customHeight="1" x14ac:dyDescent="0.25">
      <c r="A96" s="121" t="s">
        <v>45</v>
      </c>
      <c r="B96" s="118" t="s">
        <v>36</v>
      </c>
      <c r="C96" s="122" t="s">
        <v>46</v>
      </c>
      <c r="D96" s="28" t="s">
        <v>17</v>
      </c>
      <c r="E96" s="29">
        <v>874329.5</v>
      </c>
      <c r="F96" s="29">
        <v>877526.3</v>
      </c>
      <c r="G96" s="29">
        <v>878561.3</v>
      </c>
      <c r="H96" s="29">
        <v>802922.2</v>
      </c>
      <c r="I96" s="29">
        <v>802922.2</v>
      </c>
      <c r="J96" s="29">
        <v>4236261.5</v>
      </c>
    </row>
    <row r="97" spans="1:10" ht="15.75" x14ac:dyDescent="0.25">
      <c r="A97" s="121"/>
      <c r="B97" s="118"/>
      <c r="C97" s="118"/>
      <c r="D97" s="30" t="s">
        <v>18</v>
      </c>
      <c r="E97" s="31">
        <v>0</v>
      </c>
      <c r="F97" s="31">
        <v>0</v>
      </c>
      <c r="G97" s="31">
        <v>0</v>
      </c>
      <c r="H97" s="31">
        <v>0</v>
      </c>
      <c r="I97" s="31">
        <v>0</v>
      </c>
      <c r="J97" s="31">
        <v>0</v>
      </c>
    </row>
    <row r="98" spans="1:10" ht="15.75" x14ac:dyDescent="0.25">
      <c r="A98" s="121"/>
      <c r="B98" s="118"/>
      <c r="C98" s="118"/>
      <c r="D98" s="30" t="s">
        <v>19</v>
      </c>
      <c r="E98" s="31">
        <v>874329.5</v>
      </c>
      <c r="F98" s="31">
        <v>877526.3</v>
      </c>
      <c r="G98" s="31">
        <v>878561.3</v>
      </c>
      <c r="H98" s="31">
        <v>802922.2</v>
      </c>
      <c r="I98" s="31">
        <v>802922.2</v>
      </c>
      <c r="J98" s="31">
        <v>4236261.5</v>
      </c>
    </row>
    <row r="99" spans="1:10" s="8" customFormat="1" ht="15.75" x14ac:dyDescent="0.2">
      <c r="A99" s="121"/>
      <c r="B99" s="118"/>
      <c r="C99" s="118"/>
      <c r="D99" s="30" t="s">
        <v>20</v>
      </c>
      <c r="E99" s="31">
        <v>0</v>
      </c>
      <c r="F99" s="31">
        <v>0</v>
      </c>
      <c r="G99" s="31">
        <v>0</v>
      </c>
      <c r="H99" s="31">
        <v>0</v>
      </c>
      <c r="I99" s="31">
        <v>0</v>
      </c>
      <c r="J99" s="31">
        <v>0</v>
      </c>
    </row>
    <row r="100" spans="1:10" s="8" customFormat="1" ht="15.75" x14ac:dyDescent="0.2">
      <c r="A100" s="121"/>
      <c r="B100" s="118"/>
      <c r="C100" s="122"/>
      <c r="D100" s="30" t="s">
        <v>21</v>
      </c>
      <c r="E100" s="31">
        <v>0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</row>
    <row r="101" spans="1:10" s="8" customFormat="1" ht="15.75" customHeight="1" x14ac:dyDescent="0.2">
      <c r="A101" s="121" t="s">
        <v>47</v>
      </c>
      <c r="B101" s="118" t="s">
        <v>36</v>
      </c>
      <c r="C101" s="122" t="s">
        <v>48</v>
      </c>
      <c r="D101" s="28" t="s">
        <v>17</v>
      </c>
      <c r="E101" s="29">
        <v>0</v>
      </c>
      <c r="F101" s="29">
        <v>0</v>
      </c>
      <c r="G101" s="29">
        <v>0</v>
      </c>
      <c r="H101" s="29">
        <v>17539</v>
      </c>
      <c r="I101" s="29">
        <v>17539</v>
      </c>
      <c r="J101" s="29">
        <v>35078</v>
      </c>
    </row>
    <row r="102" spans="1:10" s="8" customFormat="1" ht="15.75" x14ac:dyDescent="0.2">
      <c r="A102" s="121"/>
      <c r="B102" s="118"/>
      <c r="C102" s="118"/>
      <c r="D102" s="30" t="s">
        <v>18</v>
      </c>
      <c r="E102" s="31">
        <v>0</v>
      </c>
      <c r="F102" s="31">
        <v>0</v>
      </c>
      <c r="G102" s="31">
        <v>0</v>
      </c>
      <c r="H102" s="31">
        <v>0</v>
      </c>
      <c r="I102" s="31">
        <v>0</v>
      </c>
      <c r="J102" s="31">
        <v>0</v>
      </c>
    </row>
    <row r="103" spans="1:10" s="8" customFormat="1" ht="15.75" x14ac:dyDescent="0.2">
      <c r="A103" s="121"/>
      <c r="B103" s="118"/>
      <c r="C103" s="118"/>
      <c r="D103" s="30" t="s">
        <v>19</v>
      </c>
      <c r="E103" s="31">
        <v>0</v>
      </c>
      <c r="F103" s="31">
        <v>0</v>
      </c>
      <c r="G103" s="31">
        <v>0</v>
      </c>
      <c r="H103" s="31">
        <v>17539</v>
      </c>
      <c r="I103" s="31">
        <v>17539</v>
      </c>
      <c r="J103" s="31">
        <v>35078</v>
      </c>
    </row>
    <row r="104" spans="1:10" s="8" customFormat="1" ht="15.75" x14ac:dyDescent="0.2">
      <c r="A104" s="121"/>
      <c r="B104" s="118"/>
      <c r="C104" s="118"/>
      <c r="D104" s="30" t="s">
        <v>20</v>
      </c>
      <c r="E104" s="31">
        <v>0</v>
      </c>
      <c r="F104" s="31">
        <v>0</v>
      </c>
      <c r="G104" s="31">
        <v>0</v>
      </c>
      <c r="H104" s="31">
        <v>0</v>
      </c>
      <c r="I104" s="31">
        <v>0</v>
      </c>
      <c r="J104" s="31">
        <v>0</v>
      </c>
    </row>
    <row r="105" spans="1:10" s="8" customFormat="1" ht="15.75" x14ac:dyDescent="0.2">
      <c r="A105" s="121"/>
      <c r="B105" s="118"/>
      <c r="C105" s="122"/>
      <c r="D105" s="30" t="s">
        <v>21</v>
      </c>
      <c r="E105" s="31">
        <v>0</v>
      </c>
      <c r="F105" s="31">
        <v>0</v>
      </c>
      <c r="G105" s="31">
        <v>0</v>
      </c>
      <c r="H105" s="31">
        <v>0</v>
      </c>
      <c r="I105" s="31">
        <v>0</v>
      </c>
      <c r="J105" s="31">
        <v>0</v>
      </c>
    </row>
    <row r="106" spans="1:10" s="8" customFormat="1" ht="15.75" customHeight="1" x14ac:dyDescent="0.2">
      <c r="A106" s="123" t="s">
        <v>49</v>
      </c>
      <c r="B106" s="120" t="s">
        <v>36</v>
      </c>
      <c r="C106" s="124" t="s">
        <v>50</v>
      </c>
      <c r="D106" s="20" t="s">
        <v>17</v>
      </c>
      <c r="E106" s="21">
        <v>62546.6</v>
      </c>
      <c r="F106" s="21">
        <v>99125.4</v>
      </c>
      <c r="G106" s="21">
        <v>182364.7</v>
      </c>
      <c r="H106" s="21">
        <v>67326.399999999994</v>
      </c>
      <c r="I106" s="21">
        <v>47120.4</v>
      </c>
      <c r="J106" s="21">
        <v>458483.5</v>
      </c>
    </row>
    <row r="107" spans="1:10" s="8" customFormat="1" ht="15.75" x14ac:dyDescent="0.2">
      <c r="A107" s="123"/>
      <c r="B107" s="120"/>
      <c r="C107" s="120"/>
      <c r="D107" s="22" t="s">
        <v>18</v>
      </c>
      <c r="E107" s="23">
        <v>61921.1</v>
      </c>
      <c r="F107" s="23">
        <v>98134.2</v>
      </c>
      <c r="G107" s="23">
        <v>180541.1</v>
      </c>
      <c r="H107" s="23">
        <v>44016.800000000003</v>
      </c>
      <c r="I107" s="23">
        <v>24012.9</v>
      </c>
      <c r="J107" s="23">
        <v>408626.1</v>
      </c>
    </row>
    <row r="108" spans="1:10" s="8" customFormat="1" ht="15.75" x14ac:dyDescent="0.2">
      <c r="A108" s="123"/>
      <c r="B108" s="120"/>
      <c r="C108" s="120"/>
      <c r="D108" s="22" t="s">
        <v>19</v>
      </c>
      <c r="E108" s="23">
        <v>625.5</v>
      </c>
      <c r="F108" s="23">
        <v>991.2</v>
      </c>
      <c r="G108" s="23">
        <v>1823.6</v>
      </c>
      <c r="H108" s="23">
        <v>23309.599999999999</v>
      </c>
      <c r="I108" s="23">
        <v>23107.5</v>
      </c>
      <c r="J108" s="23">
        <v>49857.4</v>
      </c>
    </row>
    <row r="109" spans="1:10" s="8" customFormat="1" ht="15.75" x14ac:dyDescent="0.2">
      <c r="A109" s="123"/>
      <c r="B109" s="120"/>
      <c r="C109" s="120"/>
      <c r="D109" s="22" t="s">
        <v>20</v>
      </c>
      <c r="E109" s="23">
        <v>0</v>
      </c>
      <c r="F109" s="23">
        <v>0</v>
      </c>
      <c r="G109" s="23">
        <v>0</v>
      </c>
      <c r="H109" s="23">
        <v>0</v>
      </c>
      <c r="I109" s="23">
        <v>0</v>
      </c>
      <c r="J109" s="23">
        <v>0</v>
      </c>
    </row>
    <row r="110" spans="1:10" s="8" customFormat="1" ht="15.75" x14ac:dyDescent="0.2">
      <c r="A110" s="123"/>
      <c r="B110" s="120"/>
      <c r="C110" s="124"/>
      <c r="D110" s="22" t="s">
        <v>21</v>
      </c>
      <c r="E110" s="23">
        <v>0</v>
      </c>
      <c r="F110" s="23">
        <v>0</v>
      </c>
      <c r="G110" s="23">
        <v>0</v>
      </c>
      <c r="H110" s="23">
        <v>0</v>
      </c>
      <c r="I110" s="23">
        <v>0</v>
      </c>
      <c r="J110" s="23">
        <v>0</v>
      </c>
    </row>
    <row r="111" spans="1:10" s="8" customFormat="1" ht="15.75" customHeight="1" x14ac:dyDescent="0.2">
      <c r="A111" s="123" t="s">
        <v>51</v>
      </c>
      <c r="B111" s="120" t="s">
        <v>36</v>
      </c>
      <c r="C111" s="124" t="s">
        <v>52</v>
      </c>
      <c r="D111" s="20" t="s">
        <v>17</v>
      </c>
      <c r="E111" s="21">
        <v>91882.1</v>
      </c>
      <c r="F111" s="21">
        <v>379677.6</v>
      </c>
      <c r="G111" s="21">
        <v>26431.4</v>
      </c>
      <c r="H111" s="21">
        <v>45910</v>
      </c>
      <c r="I111" s="21">
        <v>45910</v>
      </c>
      <c r="J111" s="21">
        <v>589811.1</v>
      </c>
    </row>
    <row r="112" spans="1:10" s="8" customFormat="1" ht="15.75" x14ac:dyDescent="0.2">
      <c r="A112" s="123"/>
      <c r="B112" s="120"/>
      <c r="C112" s="120"/>
      <c r="D112" s="22" t="s">
        <v>18</v>
      </c>
      <c r="E112" s="23">
        <v>88734.8</v>
      </c>
      <c r="F112" s="23">
        <v>374642.2</v>
      </c>
      <c r="G112" s="23">
        <v>24845.5</v>
      </c>
      <c r="H112" s="23">
        <v>23400</v>
      </c>
      <c r="I112" s="23">
        <v>23400</v>
      </c>
      <c r="J112" s="23">
        <v>535022.5</v>
      </c>
    </row>
    <row r="113" spans="1:10" s="8" customFormat="1" ht="15.75" x14ac:dyDescent="0.2">
      <c r="A113" s="123"/>
      <c r="B113" s="120"/>
      <c r="C113" s="120"/>
      <c r="D113" s="22" t="s">
        <v>19</v>
      </c>
      <c r="E113" s="23">
        <v>2147.3000000000002</v>
      </c>
      <c r="F113" s="23">
        <v>5035.3999999999996</v>
      </c>
      <c r="G113" s="23">
        <v>1585.9</v>
      </c>
      <c r="H113" s="23">
        <v>21280</v>
      </c>
      <c r="I113" s="23">
        <v>21280</v>
      </c>
      <c r="J113" s="23">
        <v>51328.6</v>
      </c>
    </row>
    <row r="114" spans="1:10" s="8" customFormat="1" ht="15.75" x14ac:dyDescent="0.2">
      <c r="A114" s="123"/>
      <c r="B114" s="120"/>
      <c r="C114" s="120"/>
      <c r="D114" s="22" t="s">
        <v>20</v>
      </c>
      <c r="E114" s="23">
        <v>1000</v>
      </c>
      <c r="F114" s="23">
        <v>0</v>
      </c>
      <c r="G114" s="23">
        <v>0</v>
      </c>
      <c r="H114" s="23">
        <v>1230</v>
      </c>
      <c r="I114" s="23">
        <v>1230</v>
      </c>
      <c r="J114" s="23">
        <v>3460</v>
      </c>
    </row>
    <row r="115" spans="1:10" s="8" customFormat="1" ht="15.75" x14ac:dyDescent="0.2">
      <c r="A115" s="123"/>
      <c r="B115" s="120"/>
      <c r="C115" s="124"/>
      <c r="D115" s="22" t="s">
        <v>21</v>
      </c>
      <c r="E115" s="23">
        <v>0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</row>
    <row r="116" spans="1:10" s="8" customFormat="1" ht="15.75" customHeight="1" x14ac:dyDescent="0.2">
      <c r="A116" s="123" t="s">
        <v>53</v>
      </c>
      <c r="B116" s="120" t="s">
        <v>36</v>
      </c>
      <c r="C116" s="124" t="s">
        <v>54</v>
      </c>
      <c r="D116" s="20" t="s">
        <v>17</v>
      </c>
      <c r="E116" s="21">
        <v>243700.5</v>
      </c>
      <c r="F116" s="21">
        <v>280671.3</v>
      </c>
      <c r="G116" s="21">
        <v>169548.6</v>
      </c>
      <c r="H116" s="21">
        <v>228840</v>
      </c>
      <c r="I116" s="21">
        <v>275590</v>
      </c>
      <c r="J116" s="21">
        <v>1198350.3999999999</v>
      </c>
    </row>
    <row r="117" spans="1:10" s="8" customFormat="1" ht="15.75" x14ac:dyDescent="0.2">
      <c r="A117" s="123"/>
      <c r="B117" s="120"/>
      <c r="C117" s="120"/>
      <c r="D117" s="22" t="s">
        <v>18</v>
      </c>
      <c r="E117" s="23">
        <v>241263.5</v>
      </c>
      <c r="F117" s="23">
        <v>277864.59999999998</v>
      </c>
      <c r="G117" s="23">
        <v>167853.1</v>
      </c>
      <c r="H117" s="23">
        <v>202210</v>
      </c>
      <c r="I117" s="23">
        <v>222010</v>
      </c>
      <c r="J117" s="23">
        <v>1111201.2</v>
      </c>
    </row>
    <row r="118" spans="1:10" s="8" customFormat="1" ht="15.75" x14ac:dyDescent="0.2">
      <c r="A118" s="123"/>
      <c r="B118" s="120"/>
      <c r="C118" s="120"/>
      <c r="D118" s="22" t="s">
        <v>19</v>
      </c>
      <c r="E118" s="23">
        <v>2437</v>
      </c>
      <c r="F118" s="23">
        <v>2806.7</v>
      </c>
      <c r="G118" s="23">
        <v>1695.5</v>
      </c>
      <c r="H118" s="23">
        <v>26630</v>
      </c>
      <c r="I118" s="23">
        <v>49580</v>
      </c>
      <c r="J118" s="23">
        <v>83149.2</v>
      </c>
    </row>
    <row r="119" spans="1:10" s="8" customFormat="1" ht="15.75" x14ac:dyDescent="0.2">
      <c r="A119" s="123"/>
      <c r="B119" s="120"/>
      <c r="C119" s="120"/>
      <c r="D119" s="22" t="s">
        <v>20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</row>
    <row r="120" spans="1:10" s="8" customFormat="1" ht="15.75" x14ac:dyDescent="0.2">
      <c r="A120" s="123"/>
      <c r="B120" s="120"/>
      <c r="C120" s="124"/>
      <c r="D120" s="22" t="s">
        <v>21</v>
      </c>
      <c r="E120" s="23">
        <v>0</v>
      </c>
      <c r="F120" s="23">
        <v>0</v>
      </c>
      <c r="G120" s="23">
        <v>0</v>
      </c>
      <c r="H120" s="23">
        <v>0</v>
      </c>
      <c r="I120" s="23">
        <v>4000</v>
      </c>
      <c r="J120" s="23">
        <v>4000</v>
      </c>
    </row>
    <row r="121" spans="1:10" s="8" customFormat="1" ht="15.75" customHeight="1" x14ac:dyDescent="0.2">
      <c r="A121" s="123" t="s">
        <v>55</v>
      </c>
      <c r="B121" s="120" t="s">
        <v>36</v>
      </c>
      <c r="C121" s="124" t="s">
        <v>56</v>
      </c>
      <c r="D121" s="20" t="s">
        <v>17</v>
      </c>
      <c r="E121" s="21">
        <v>0</v>
      </c>
      <c r="F121" s="21">
        <v>0</v>
      </c>
      <c r="G121" s="21">
        <v>0</v>
      </c>
      <c r="H121" s="21">
        <v>1200</v>
      </c>
      <c r="I121" s="21">
        <v>1200</v>
      </c>
      <c r="J121" s="21">
        <v>2400</v>
      </c>
    </row>
    <row r="122" spans="1:10" s="8" customFormat="1" ht="15.75" x14ac:dyDescent="0.2">
      <c r="A122" s="123"/>
      <c r="B122" s="120"/>
      <c r="C122" s="120"/>
      <c r="D122" s="22" t="s">
        <v>18</v>
      </c>
      <c r="E122" s="23">
        <v>0</v>
      </c>
      <c r="F122" s="23">
        <v>0</v>
      </c>
      <c r="G122" s="23">
        <v>0</v>
      </c>
      <c r="H122" s="23">
        <v>950</v>
      </c>
      <c r="I122" s="23">
        <v>950</v>
      </c>
      <c r="J122" s="23">
        <v>1900</v>
      </c>
    </row>
    <row r="123" spans="1:10" s="8" customFormat="1" ht="15.75" x14ac:dyDescent="0.2">
      <c r="A123" s="123"/>
      <c r="B123" s="120"/>
      <c r="C123" s="120"/>
      <c r="D123" s="22" t="s">
        <v>19</v>
      </c>
      <c r="E123" s="23">
        <v>0</v>
      </c>
      <c r="F123" s="23">
        <v>0</v>
      </c>
      <c r="G123" s="23">
        <v>0</v>
      </c>
      <c r="H123" s="23">
        <v>250</v>
      </c>
      <c r="I123" s="23">
        <v>250</v>
      </c>
      <c r="J123" s="23">
        <v>500</v>
      </c>
    </row>
    <row r="124" spans="1:10" s="8" customFormat="1" ht="15.75" x14ac:dyDescent="0.2">
      <c r="A124" s="123"/>
      <c r="B124" s="120"/>
      <c r="C124" s="120"/>
      <c r="D124" s="22" t="s">
        <v>20</v>
      </c>
      <c r="E124" s="23">
        <v>0</v>
      </c>
      <c r="F124" s="23">
        <v>0</v>
      </c>
      <c r="G124" s="23">
        <v>0</v>
      </c>
      <c r="H124" s="23">
        <v>0</v>
      </c>
      <c r="I124" s="23">
        <v>0</v>
      </c>
      <c r="J124" s="23">
        <v>0</v>
      </c>
    </row>
    <row r="125" spans="1:10" s="8" customFormat="1" ht="15.75" x14ac:dyDescent="0.2">
      <c r="A125" s="123"/>
      <c r="B125" s="120"/>
      <c r="C125" s="124"/>
      <c r="D125" s="22" t="s">
        <v>21</v>
      </c>
      <c r="E125" s="23">
        <v>0</v>
      </c>
      <c r="F125" s="23">
        <v>0</v>
      </c>
      <c r="G125" s="23">
        <v>0</v>
      </c>
      <c r="H125" s="23">
        <v>0</v>
      </c>
      <c r="I125" s="23">
        <v>0</v>
      </c>
      <c r="J125" s="23">
        <v>0</v>
      </c>
    </row>
    <row r="126" spans="1:10" s="8" customFormat="1" ht="15.75" customHeight="1" x14ac:dyDescent="0.2">
      <c r="A126" s="115" t="s">
        <v>57</v>
      </c>
      <c r="B126" s="116" t="s">
        <v>33</v>
      </c>
      <c r="C126" s="116" t="s">
        <v>58</v>
      </c>
      <c r="D126" s="24" t="s">
        <v>17</v>
      </c>
      <c r="E126" s="25">
        <v>1335308</v>
      </c>
      <c r="F126" s="25">
        <v>1198058.5</v>
      </c>
      <c r="G126" s="25">
        <v>1150325.2</v>
      </c>
      <c r="H126" s="25">
        <v>1123157.7</v>
      </c>
      <c r="I126" s="25">
        <v>1123157.7</v>
      </c>
      <c r="J126" s="25">
        <v>5930007.0999999996</v>
      </c>
    </row>
    <row r="127" spans="1:10" s="8" customFormat="1" ht="15.75" x14ac:dyDescent="0.2">
      <c r="A127" s="115"/>
      <c r="B127" s="116"/>
      <c r="C127" s="116"/>
      <c r="D127" s="26" t="s">
        <v>18</v>
      </c>
      <c r="E127" s="27">
        <v>24999.8</v>
      </c>
      <c r="F127" s="27">
        <v>24999.8</v>
      </c>
      <c r="G127" s="27">
        <v>24863.9</v>
      </c>
      <c r="H127" s="27">
        <v>36536.199999999997</v>
      </c>
      <c r="I127" s="27">
        <v>36536.199999999997</v>
      </c>
      <c r="J127" s="27">
        <v>147935.9</v>
      </c>
    </row>
    <row r="128" spans="1:10" ht="15.75" x14ac:dyDescent="0.25">
      <c r="A128" s="115"/>
      <c r="B128" s="116"/>
      <c r="C128" s="116"/>
      <c r="D128" s="26" t="s">
        <v>19</v>
      </c>
      <c r="E128" s="27">
        <v>1310308.2</v>
      </c>
      <c r="F128" s="27">
        <v>1173058.7</v>
      </c>
      <c r="G128" s="27">
        <v>1125461.3</v>
      </c>
      <c r="H128" s="27">
        <v>1086621.5</v>
      </c>
      <c r="I128" s="27">
        <v>1086621.5</v>
      </c>
      <c r="J128" s="27">
        <v>5782071.2000000002</v>
      </c>
    </row>
    <row r="129" spans="1:10" s="8" customFormat="1" ht="15.75" x14ac:dyDescent="0.2">
      <c r="A129" s="115"/>
      <c r="B129" s="116"/>
      <c r="C129" s="116"/>
      <c r="D129" s="26" t="s">
        <v>20</v>
      </c>
      <c r="E129" s="27">
        <v>0</v>
      </c>
      <c r="F129" s="27">
        <v>0</v>
      </c>
      <c r="G129" s="27">
        <v>0</v>
      </c>
      <c r="H129" s="27">
        <v>0</v>
      </c>
      <c r="I129" s="27">
        <v>0</v>
      </c>
      <c r="J129" s="27">
        <v>0</v>
      </c>
    </row>
    <row r="130" spans="1:10" ht="15.75" x14ac:dyDescent="0.25">
      <c r="A130" s="115"/>
      <c r="B130" s="116"/>
      <c r="C130" s="116"/>
      <c r="D130" s="26" t="s">
        <v>21</v>
      </c>
      <c r="E130" s="27">
        <v>0</v>
      </c>
      <c r="F130" s="27">
        <v>0</v>
      </c>
      <c r="G130" s="27">
        <v>0</v>
      </c>
      <c r="H130" s="27">
        <v>0</v>
      </c>
      <c r="I130" s="27">
        <v>0</v>
      </c>
      <c r="J130" s="27">
        <v>0</v>
      </c>
    </row>
    <row r="131" spans="1:10" ht="15.75" customHeight="1" x14ac:dyDescent="0.25">
      <c r="A131" s="121" t="s">
        <v>59</v>
      </c>
      <c r="B131" s="118" t="s">
        <v>36</v>
      </c>
      <c r="C131" s="122" t="s">
        <v>60</v>
      </c>
      <c r="D131" s="28" t="s">
        <v>17</v>
      </c>
      <c r="E131" s="29">
        <v>923909.2</v>
      </c>
      <c r="F131" s="29">
        <v>786366.8</v>
      </c>
      <c r="G131" s="29">
        <v>739002</v>
      </c>
      <c r="H131" s="29">
        <v>663757.30000000005</v>
      </c>
      <c r="I131" s="29">
        <v>663757.30000000005</v>
      </c>
      <c r="J131" s="29">
        <v>3776792.6</v>
      </c>
    </row>
    <row r="132" spans="1:10" ht="15.75" x14ac:dyDescent="0.25">
      <c r="A132" s="121"/>
      <c r="B132" s="118"/>
      <c r="C132" s="118"/>
      <c r="D132" s="30" t="s">
        <v>18</v>
      </c>
      <c r="E132" s="31">
        <v>24999.8</v>
      </c>
      <c r="F132" s="31">
        <v>24999.8</v>
      </c>
      <c r="G132" s="31">
        <v>24863.9</v>
      </c>
      <c r="H132" s="31">
        <v>36536.199999999997</v>
      </c>
      <c r="I132" s="31">
        <v>36536.199999999997</v>
      </c>
      <c r="J132" s="31">
        <v>147935.9</v>
      </c>
    </row>
    <row r="133" spans="1:10" ht="15.75" x14ac:dyDescent="0.25">
      <c r="A133" s="121"/>
      <c r="B133" s="118"/>
      <c r="C133" s="118"/>
      <c r="D133" s="30" t="s">
        <v>19</v>
      </c>
      <c r="E133" s="31">
        <v>898909.4</v>
      </c>
      <c r="F133" s="31">
        <v>761367</v>
      </c>
      <c r="G133" s="31">
        <v>714138.1</v>
      </c>
      <c r="H133" s="31">
        <v>627221.1</v>
      </c>
      <c r="I133" s="31">
        <v>627221.1</v>
      </c>
      <c r="J133" s="31">
        <v>3628856.7</v>
      </c>
    </row>
    <row r="134" spans="1:10" s="8" customFormat="1" ht="15.75" x14ac:dyDescent="0.2">
      <c r="A134" s="121"/>
      <c r="B134" s="118"/>
      <c r="C134" s="118"/>
      <c r="D134" s="30" t="s">
        <v>20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</row>
    <row r="135" spans="1:10" s="32" customFormat="1" ht="15.75" x14ac:dyDescent="0.2">
      <c r="A135" s="121"/>
      <c r="B135" s="118"/>
      <c r="C135" s="122"/>
      <c r="D135" s="30" t="s">
        <v>21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</row>
    <row r="136" spans="1:10" s="32" customFormat="1" ht="15.75" customHeight="1" x14ac:dyDescent="0.2">
      <c r="A136" s="117" t="s">
        <v>61</v>
      </c>
      <c r="B136" s="118" t="s">
        <v>36</v>
      </c>
      <c r="C136" s="118" t="s">
        <v>62</v>
      </c>
      <c r="D136" s="28" t="s">
        <v>17</v>
      </c>
      <c r="E136" s="29">
        <v>411398.8</v>
      </c>
      <c r="F136" s="29">
        <v>411691.7</v>
      </c>
      <c r="G136" s="29">
        <v>411323.2</v>
      </c>
      <c r="H136" s="29">
        <v>419400.4</v>
      </c>
      <c r="I136" s="29">
        <v>419400.4</v>
      </c>
      <c r="J136" s="29">
        <v>2073214.5</v>
      </c>
    </row>
    <row r="137" spans="1:10" s="32" customFormat="1" ht="15.75" x14ac:dyDescent="0.2">
      <c r="A137" s="117"/>
      <c r="B137" s="118"/>
      <c r="C137" s="118"/>
      <c r="D137" s="30" t="s">
        <v>18</v>
      </c>
      <c r="E137" s="31">
        <v>0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</row>
    <row r="138" spans="1:10" ht="15.75" x14ac:dyDescent="0.25">
      <c r="A138" s="117"/>
      <c r="B138" s="118"/>
      <c r="C138" s="118"/>
      <c r="D138" s="30" t="s">
        <v>19</v>
      </c>
      <c r="E138" s="31">
        <v>411398.8</v>
      </c>
      <c r="F138" s="31">
        <v>411691.7</v>
      </c>
      <c r="G138" s="31">
        <v>411323.2</v>
      </c>
      <c r="H138" s="31">
        <v>419400.4</v>
      </c>
      <c r="I138" s="31">
        <v>419400.4</v>
      </c>
      <c r="J138" s="31">
        <v>2073214.5</v>
      </c>
    </row>
    <row r="139" spans="1:10" s="8" customFormat="1" ht="15.75" x14ac:dyDescent="0.2">
      <c r="A139" s="117"/>
      <c r="B139" s="118"/>
      <c r="C139" s="118"/>
      <c r="D139" s="30" t="s">
        <v>20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</row>
    <row r="140" spans="1:10" s="8" customFormat="1" ht="15.75" x14ac:dyDescent="0.2">
      <c r="A140" s="117"/>
      <c r="B140" s="118"/>
      <c r="C140" s="118"/>
      <c r="D140" s="30" t="s">
        <v>21</v>
      </c>
      <c r="E140" s="31">
        <v>0</v>
      </c>
      <c r="F140" s="31">
        <v>0</v>
      </c>
      <c r="G140" s="31">
        <v>0</v>
      </c>
      <c r="H140" s="31">
        <v>0</v>
      </c>
      <c r="I140" s="31">
        <v>0</v>
      </c>
      <c r="J140" s="31">
        <v>0</v>
      </c>
    </row>
    <row r="141" spans="1:10" s="8" customFormat="1" ht="15.75" customHeight="1" x14ac:dyDescent="0.2">
      <c r="A141" s="117" t="s">
        <v>63</v>
      </c>
      <c r="B141" s="118" t="s">
        <v>36</v>
      </c>
      <c r="C141" s="118" t="s">
        <v>64</v>
      </c>
      <c r="D141" s="28" t="s">
        <v>17</v>
      </c>
      <c r="E141" s="29">
        <v>0</v>
      </c>
      <c r="F141" s="29">
        <v>0</v>
      </c>
      <c r="G141" s="29">
        <v>0</v>
      </c>
      <c r="H141" s="29">
        <v>40000</v>
      </c>
      <c r="I141" s="29">
        <v>40000</v>
      </c>
      <c r="J141" s="29">
        <v>80000</v>
      </c>
    </row>
    <row r="142" spans="1:10" s="8" customFormat="1" ht="15.75" x14ac:dyDescent="0.2">
      <c r="A142" s="117"/>
      <c r="B142" s="118"/>
      <c r="C142" s="118"/>
      <c r="D142" s="30" t="s">
        <v>18</v>
      </c>
      <c r="E142" s="31">
        <v>0</v>
      </c>
      <c r="F142" s="31">
        <v>0</v>
      </c>
      <c r="G142" s="31">
        <v>0</v>
      </c>
      <c r="H142" s="31">
        <v>0</v>
      </c>
      <c r="I142" s="31">
        <v>0</v>
      </c>
      <c r="J142" s="31">
        <v>0</v>
      </c>
    </row>
    <row r="143" spans="1:10" ht="15.75" x14ac:dyDescent="0.25">
      <c r="A143" s="117"/>
      <c r="B143" s="118"/>
      <c r="C143" s="118"/>
      <c r="D143" s="30" t="s">
        <v>19</v>
      </c>
      <c r="E143" s="31">
        <v>0</v>
      </c>
      <c r="F143" s="31">
        <v>0</v>
      </c>
      <c r="G143" s="31">
        <v>0</v>
      </c>
      <c r="H143" s="31">
        <v>40000</v>
      </c>
      <c r="I143" s="31">
        <v>40000</v>
      </c>
      <c r="J143" s="31">
        <v>80000</v>
      </c>
    </row>
    <row r="144" spans="1:10" s="8" customFormat="1" ht="15.75" x14ac:dyDescent="0.2">
      <c r="A144" s="117"/>
      <c r="B144" s="118"/>
      <c r="C144" s="118"/>
      <c r="D144" s="30" t="s">
        <v>20</v>
      </c>
      <c r="E144" s="31">
        <v>0</v>
      </c>
      <c r="F144" s="31">
        <v>0</v>
      </c>
      <c r="G144" s="31">
        <v>0</v>
      </c>
      <c r="H144" s="31">
        <v>0</v>
      </c>
      <c r="I144" s="31">
        <v>0</v>
      </c>
      <c r="J144" s="31">
        <v>0</v>
      </c>
    </row>
    <row r="145" spans="1:10" s="8" customFormat="1" ht="15.75" x14ac:dyDescent="0.2">
      <c r="A145" s="117"/>
      <c r="B145" s="118"/>
      <c r="C145" s="118"/>
      <c r="D145" s="30" t="s">
        <v>21</v>
      </c>
      <c r="E145" s="31">
        <v>0</v>
      </c>
      <c r="F145" s="31">
        <v>0</v>
      </c>
      <c r="G145" s="31">
        <v>0</v>
      </c>
      <c r="H145" s="31">
        <v>0</v>
      </c>
      <c r="I145" s="31">
        <v>0</v>
      </c>
      <c r="J145" s="31">
        <v>0</v>
      </c>
    </row>
    <row r="146" spans="1:10" s="8" customFormat="1" ht="15.75" customHeight="1" x14ac:dyDescent="0.2">
      <c r="A146" s="119" t="s">
        <v>65</v>
      </c>
      <c r="B146" s="120" t="s">
        <v>36</v>
      </c>
      <c r="C146" s="120" t="s">
        <v>50</v>
      </c>
      <c r="D146" s="20" t="s">
        <v>17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1:10" s="8" customFormat="1" ht="15.75" x14ac:dyDescent="0.2">
      <c r="A147" s="119"/>
      <c r="B147" s="120"/>
      <c r="C147" s="120"/>
      <c r="D147" s="22" t="s">
        <v>18</v>
      </c>
      <c r="E147" s="23">
        <v>0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</row>
    <row r="148" spans="1:10" ht="15.75" x14ac:dyDescent="0.25">
      <c r="A148" s="119"/>
      <c r="B148" s="120"/>
      <c r="C148" s="120"/>
      <c r="D148" s="22" t="s">
        <v>19</v>
      </c>
      <c r="E148" s="23">
        <v>0</v>
      </c>
      <c r="F148" s="23">
        <v>0</v>
      </c>
      <c r="G148" s="23">
        <v>0</v>
      </c>
      <c r="H148" s="23">
        <v>0</v>
      </c>
      <c r="I148" s="23">
        <v>0</v>
      </c>
      <c r="J148" s="23">
        <v>0</v>
      </c>
    </row>
    <row r="149" spans="1:10" s="8" customFormat="1" ht="15.75" x14ac:dyDescent="0.2">
      <c r="A149" s="119"/>
      <c r="B149" s="120"/>
      <c r="C149" s="120"/>
      <c r="D149" s="22" t="s">
        <v>20</v>
      </c>
      <c r="E149" s="23">
        <v>0</v>
      </c>
      <c r="F149" s="23">
        <v>0</v>
      </c>
      <c r="G149" s="23">
        <v>0</v>
      </c>
      <c r="H149" s="23">
        <v>0</v>
      </c>
      <c r="I149" s="23">
        <v>0</v>
      </c>
      <c r="J149" s="23">
        <v>0</v>
      </c>
    </row>
    <row r="150" spans="1:10" s="8" customFormat="1" ht="15.75" x14ac:dyDescent="0.2">
      <c r="A150" s="119"/>
      <c r="B150" s="120"/>
      <c r="C150" s="120"/>
      <c r="D150" s="22" t="s">
        <v>21</v>
      </c>
      <c r="E150" s="23">
        <v>0</v>
      </c>
      <c r="F150" s="23">
        <v>0</v>
      </c>
      <c r="G150" s="23">
        <v>0</v>
      </c>
      <c r="H150" s="23">
        <v>0</v>
      </c>
      <c r="I150" s="23">
        <v>0</v>
      </c>
      <c r="J150" s="23">
        <v>0</v>
      </c>
    </row>
    <row r="151" spans="1:10" s="8" customFormat="1" ht="15.75" customHeight="1" x14ac:dyDescent="0.2">
      <c r="A151" s="115" t="s">
        <v>66</v>
      </c>
      <c r="B151" s="116" t="s">
        <v>33</v>
      </c>
      <c r="C151" s="116" t="s">
        <v>67</v>
      </c>
      <c r="D151" s="24" t="s">
        <v>17</v>
      </c>
      <c r="E151" s="25">
        <v>1642281.3</v>
      </c>
      <c r="F151" s="25">
        <v>1702624.8</v>
      </c>
      <c r="G151" s="25">
        <v>1662131.8</v>
      </c>
      <c r="H151" s="25">
        <v>2044060</v>
      </c>
      <c r="I151" s="25">
        <v>2161770</v>
      </c>
      <c r="J151" s="25">
        <v>9212867.9000000004</v>
      </c>
    </row>
    <row r="152" spans="1:10" s="8" customFormat="1" ht="15.75" x14ac:dyDescent="0.2">
      <c r="A152" s="115"/>
      <c r="B152" s="116"/>
      <c r="C152" s="116"/>
      <c r="D152" s="26" t="s">
        <v>18</v>
      </c>
      <c r="E152" s="27">
        <v>0</v>
      </c>
      <c r="F152" s="27">
        <v>49486.2</v>
      </c>
      <c r="G152" s="27">
        <v>0</v>
      </c>
      <c r="H152" s="27">
        <v>413500</v>
      </c>
      <c r="I152" s="27">
        <v>513500</v>
      </c>
      <c r="J152" s="27">
        <v>976486.2</v>
      </c>
    </row>
    <row r="153" spans="1:10" ht="15.75" x14ac:dyDescent="0.25">
      <c r="A153" s="115"/>
      <c r="B153" s="116"/>
      <c r="C153" s="116"/>
      <c r="D153" s="26" t="s">
        <v>19</v>
      </c>
      <c r="E153" s="27">
        <v>1642181.3</v>
      </c>
      <c r="F153" s="27">
        <v>1653038.6</v>
      </c>
      <c r="G153" s="27">
        <v>1662031.8</v>
      </c>
      <c r="H153" s="27">
        <v>1628260</v>
      </c>
      <c r="I153" s="27">
        <v>1646370</v>
      </c>
      <c r="J153" s="27">
        <v>8231881.7000000002</v>
      </c>
    </row>
    <row r="154" spans="1:10" s="8" customFormat="1" ht="15.75" x14ac:dyDescent="0.2">
      <c r="A154" s="115"/>
      <c r="B154" s="116"/>
      <c r="C154" s="116"/>
      <c r="D154" s="26" t="s">
        <v>20</v>
      </c>
      <c r="E154" s="27">
        <v>0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</row>
    <row r="155" spans="1:10" s="8" customFormat="1" ht="15.75" x14ac:dyDescent="0.2">
      <c r="A155" s="115"/>
      <c r="B155" s="116"/>
      <c r="C155" s="116"/>
      <c r="D155" s="26" t="s">
        <v>21</v>
      </c>
      <c r="E155" s="27">
        <v>100</v>
      </c>
      <c r="F155" s="27">
        <v>100</v>
      </c>
      <c r="G155" s="27">
        <v>100</v>
      </c>
      <c r="H155" s="27">
        <v>2300</v>
      </c>
      <c r="I155" s="27">
        <v>1900</v>
      </c>
      <c r="J155" s="27">
        <v>4500</v>
      </c>
    </row>
    <row r="156" spans="1:10" s="8" customFormat="1" ht="15.75" customHeight="1" x14ac:dyDescent="0.2">
      <c r="A156" s="117" t="s">
        <v>68</v>
      </c>
      <c r="B156" s="118" t="s">
        <v>36</v>
      </c>
      <c r="C156" s="118" t="s">
        <v>69</v>
      </c>
      <c r="D156" s="28" t="s">
        <v>17</v>
      </c>
      <c r="E156" s="29">
        <v>1624908.9</v>
      </c>
      <c r="F156" s="29">
        <v>1635456.5</v>
      </c>
      <c r="G156" s="29">
        <v>1645006.8</v>
      </c>
      <c r="H156" s="29">
        <v>1445104.1</v>
      </c>
      <c r="I156" s="29">
        <v>1445104.1</v>
      </c>
      <c r="J156" s="29">
        <v>7795580.4000000004</v>
      </c>
    </row>
    <row r="157" spans="1:10" s="8" customFormat="1" ht="15.75" x14ac:dyDescent="0.2">
      <c r="A157" s="117"/>
      <c r="B157" s="118"/>
      <c r="C157" s="118"/>
      <c r="D157" s="30" t="s">
        <v>18</v>
      </c>
      <c r="E157" s="31">
        <v>0</v>
      </c>
      <c r="F157" s="31">
        <v>0</v>
      </c>
      <c r="G157" s="31">
        <v>0</v>
      </c>
      <c r="H157" s="31">
        <v>0</v>
      </c>
      <c r="I157" s="31">
        <v>0</v>
      </c>
      <c r="J157" s="31">
        <v>0</v>
      </c>
    </row>
    <row r="158" spans="1:10" ht="15.75" x14ac:dyDescent="0.25">
      <c r="A158" s="117"/>
      <c r="B158" s="118"/>
      <c r="C158" s="118"/>
      <c r="D158" s="30" t="s">
        <v>19</v>
      </c>
      <c r="E158" s="31">
        <v>1624908.9</v>
      </c>
      <c r="F158" s="31">
        <v>1635456.5</v>
      </c>
      <c r="G158" s="31">
        <v>1645006.8</v>
      </c>
      <c r="H158" s="31">
        <v>1445104.1</v>
      </c>
      <c r="I158" s="31">
        <v>1445104.1</v>
      </c>
      <c r="J158" s="31">
        <v>7795580.4000000004</v>
      </c>
    </row>
    <row r="159" spans="1:10" s="8" customFormat="1" ht="15.75" x14ac:dyDescent="0.2">
      <c r="A159" s="117"/>
      <c r="B159" s="118"/>
      <c r="C159" s="118"/>
      <c r="D159" s="30" t="s">
        <v>20</v>
      </c>
      <c r="E159" s="31">
        <v>0</v>
      </c>
      <c r="F159" s="31">
        <v>0</v>
      </c>
      <c r="G159" s="31">
        <v>0</v>
      </c>
      <c r="H159" s="31">
        <v>0</v>
      </c>
      <c r="I159" s="31">
        <v>0</v>
      </c>
      <c r="J159" s="31">
        <v>0</v>
      </c>
    </row>
    <row r="160" spans="1:10" s="8" customFormat="1" ht="15.75" x14ac:dyDescent="0.2">
      <c r="A160" s="117"/>
      <c r="B160" s="118"/>
      <c r="C160" s="118"/>
      <c r="D160" s="30" t="s">
        <v>21</v>
      </c>
      <c r="E160" s="31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</row>
    <row r="161" spans="1:10" s="8" customFormat="1" ht="15.75" customHeight="1" x14ac:dyDescent="0.2">
      <c r="A161" s="117" t="s">
        <v>70</v>
      </c>
      <c r="B161" s="118" t="s">
        <v>36</v>
      </c>
      <c r="C161" s="118" t="s">
        <v>71</v>
      </c>
      <c r="D161" s="28" t="s">
        <v>17</v>
      </c>
      <c r="E161" s="29">
        <v>0</v>
      </c>
      <c r="F161" s="29">
        <v>0</v>
      </c>
      <c r="G161" s="29">
        <v>0</v>
      </c>
      <c r="H161" s="29">
        <v>88486</v>
      </c>
      <c r="I161" s="29">
        <v>86086</v>
      </c>
      <c r="J161" s="29">
        <v>174572</v>
      </c>
    </row>
    <row r="162" spans="1:10" s="8" customFormat="1" ht="15.75" x14ac:dyDescent="0.2">
      <c r="A162" s="117"/>
      <c r="B162" s="118"/>
      <c r="C162" s="118"/>
      <c r="D162" s="30" t="s">
        <v>18</v>
      </c>
      <c r="E162" s="31">
        <v>0</v>
      </c>
      <c r="F162" s="31">
        <v>0</v>
      </c>
      <c r="G162" s="31">
        <v>0</v>
      </c>
      <c r="H162" s="31">
        <v>0</v>
      </c>
      <c r="I162" s="31">
        <v>0</v>
      </c>
      <c r="J162" s="31">
        <v>0</v>
      </c>
    </row>
    <row r="163" spans="1:10" ht="15.75" x14ac:dyDescent="0.25">
      <c r="A163" s="117"/>
      <c r="B163" s="118"/>
      <c r="C163" s="118"/>
      <c r="D163" s="30" t="s">
        <v>19</v>
      </c>
      <c r="E163" s="31">
        <v>0</v>
      </c>
      <c r="F163" s="31">
        <v>0</v>
      </c>
      <c r="G163" s="31">
        <v>0</v>
      </c>
      <c r="H163" s="31">
        <v>87286</v>
      </c>
      <c r="I163" s="31">
        <v>85286</v>
      </c>
      <c r="J163" s="31">
        <v>172572</v>
      </c>
    </row>
    <row r="164" spans="1:10" s="8" customFormat="1" ht="15.75" x14ac:dyDescent="0.2">
      <c r="A164" s="117"/>
      <c r="B164" s="118"/>
      <c r="C164" s="118"/>
      <c r="D164" s="30" t="s">
        <v>20</v>
      </c>
      <c r="E164" s="31">
        <v>0</v>
      </c>
      <c r="F164" s="31">
        <v>0</v>
      </c>
      <c r="G164" s="31">
        <v>0</v>
      </c>
      <c r="H164" s="31">
        <v>0</v>
      </c>
      <c r="I164" s="31">
        <v>0</v>
      </c>
      <c r="J164" s="31">
        <v>0</v>
      </c>
    </row>
    <row r="165" spans="1:10" s="8" customFormat="1" ht="15.75" x14ac:dyDescent="0.2">
      <c r="A165" s="117"/>
      <c r="B165" s="118"/>
      <c r="C165" s="118"/>
      <c r="D165" s="30" t="s">
        <v>21</v>
      </c>
      <c r="E165" s="31">
        <v>0</v>
      </c>
      <c r="F165" s="31">
        <v>0</v>
      </c>
      <c r="G165" s="31">
        <v>0</v>
      </c>
      <c r="H165" s="31">
        <v>1200</v>
      </c>
      <c r="I165" s="31">
        <v>800</v>
      </c>
      <c r="J165" s="31">
        <v>2000</v>
      </c>
    </row>
    <row r="166" spans="1:10" s="8" customFormat="1" ht="15.75" customHeight="1" x14ac:dyDescent="0.2">
      <c r="A166" s="117" t="s">
        <v>72</v>
      </c>
      <c r="B166" s="118" t="s">
        <v>36</v>
      </c>
      <c r="C166" s="118" t="s">
        <v>73</v>
      </c>
      <c r="D166" s="28" t="s">
        <v>17</v>
      </c>
      <c r="E166" s="29">
        <v>6971.7</v>
      </c>
      <c r="F166" s="29">
        <v>6753.4</v>
      </c>
      <c r="G166" s="29">
        <v>6678.4</v>
      </c>
      <c r="H166" s="29">
        <v>8315</v>
      </c>
      <c r="I166" s="29">
        <v>8315</v>
      </c>
      <c r="J166" s="29">
        <v>37033.5</v>
      </c>
    </row>
    <row r="167" spans="1:10" s="8" customFormat="1" ht="15.75" x14ac:dyDescent="0.2">
      <c r="A167" s="117"/>
      <c r="B167" s="118"/>
      <c r="C167" s="118"/>
      <c r="D167" s="30" t="s">
        <v>18</v>
      </c>
      <c r="E167" s="31">
        <v>0</v>
      </c>
      <c r="F167" s="31">
        <v>0</v>
      </c>
      <c r="G167" s="31">
        <v>0</v>
      </c>
      <c r="H167" s="31">
        <v>0</v>
      </c>
      <c r="I167" s="31">
        <v>0</v>
      </c>
      <c r="J167" s="31">
        <v>0</v>
      </c>
    </row>
    <row r="168" spans="1:10" ht="33.75" customHeight="1" x14ac:dyDescent="0.25">
      <c r="A168" s="117"/>
      <c r="B168" s="118"/>
      <c r="C168" s="118"/>
      <c r="D168" s="30" t="s">
        <v>19</v>
      </c>
      <c r="E168" s="31">
        <v>6971.7</v>
      </c>
      <c r="F168" s="31">
        <v>6753.4</v>
      </c>
      <c r="G168" s="31">
        <v>6678.4</v>
      </c>
      <c r="H168" s="31">
        <v>8315</v>
      </c>
      <c r="I168" s="31">
        <v>8315</v>
      </c>
      <c r="J168" s="31">
        <v>37033.5</v>
      </c>
    </row>
    <row r="169" spans="1:10" s="8" customFormat="1" ht="15.75" x14ac:dyDescent="0.2">
      <c r="A169" s="117"/>
      <c r="B169" s="118"/>
      <c r="C169" s="118"/>
      <c r="D169" s="30" t="s">
        <v>20</v>
      </c>
      <c r="E169" s="31">
        <v>0</v>
      </c>
      <c r="F169" s="31">
        <v>0</v>
      </c>
      <c r="G169" s="31">
        <v>0</v>
      </c>
      <c r="H169" s="31">
        <v>0</v>
      </c>
      <c r="I169" s="31">
        <v>0</v>
      </c>
      <c r="J169" s="31">
        <v>0</v>
      </c>
    </row>
    <row r="170" spans="1:10" s="8" customFormat="1" ht="15.75" x14ac:dyDescent="0.2">
      <c r="A170" s="117"/>
      <c r="B170" s="118"/>
      <c r="C170" s="118"/>
      <c r="D170" s="30" t="s">
        <v>21</v>
      </c>
      <c r="E170" s="31">
        <v>0</v>
      </c>
      <c r="F170" s="31">
        <v>0</v>
      </c>
      <c r="G170" s="31">
        <v>0</v>
      </c>
      <c r="H170" s="31">
        <v>0</v>
      </c>
      <c r="I170" s="31">
        <v>0</v>
      </c>
      <c r="J170" s="31">
        <v>0</v>
      </c>
    </row>
    <row r="171" spans="1:10" s="8" customFormat="1" ht="15.75" customHeight="1" x14ac:dyDescent="0.2">
      <c r="A171" s="117" t="s">
        <v>74</v>
      </c>
      <c r="B171" s="118" t="s">
        <v>36</v>
      </c>
      <c r="C171" s="118" t="s">
        <v>75</v>
      </c>
      <c r="D171" s="28" t="s">
        <v>17</v>
      </c>
      <c r="E171" s="29">
        <v>9236.1</v>
      </c>
      <c r="F171" s="29">
        <v>9264.2000000000007</v>
      </c>
      <c r="G171" s="29">
        <v>9282</v>
      </c>
      <c r="H171" s="29">
        <v>8943.2999999999993</v>
      </c>
      <c r="I171" s="29">
        <v>8943.2999999999993</v>
      </c>
      <c r="J171" s="29">
        <v>45668.9</v>
      </c>
    </row>
    <row r="172" spans="1:10" s="8" customFormat="1" ht="15.75" x14ac:dyDescent="0.2">
      <c r="A172" s="117"/>
      <c r="B172" s="118"/>
      <c r="C172" s="118"/>
      <c r="D172" s="30" t="s">
        <v>18</v>
      </c>
      <c r="E172" s="31">
        <v>0</v>
      </c>
      <c r="F172" s="31">
        <v>0</v>
      </c>
      <c r="G172" s="31">
        <v>0</v>
      </c>
      <c r="H172" s="31">
        <v>0</v>
      </c>
      <c r="I172" s="31">
        <v>0</v>
      </c>
      <c r="J172" s="31">
        <v>0</v>
      </c>
    </row>
    <row r="173" spans="1:10" ht="15.75" x14ac:dyDescent="0.25">
      <c r="A173" s="117"/>
      <c r="B173" s="118"/>
      <c r="C173" s="118"/>
      <c r="D173" s="30" t="s">
        <v>19</v>
      </c>
      <c r="E173" s="31">
        <v>9136.1</v>
      </c>
      <c r="F173" s="31">
        <v>9164.2000000000007</v>
      </c>
      <c r="G173" s="31">
        <v>9182</v>
      </c>
      <c r="H173" s="31">
        <v>8843.2999999999993</v>
      </c>
      <c r="I173" s="31">
        <v>8843.2999999999993</v>
      </c>
      <c r="J173" s="31">
        <v>45168.9</v>
      </c>
    </row>
    <row r="174" spans="1:10" s="8" customFormat="1" ht="15.75" x14ac:dyDescent="0.2">
      <c r="A174" s="117"/>
      <c r="B174" s="118"/>
      <c r="C174" s="118"/>
      <c r="D174" s="30" t="s">
        <v>20</v>
      </c>
      <c r="E174" s="31">
        <v>0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</row>
    <row r="175" spans="1:10" s="8" customFormat="1" ht="15.75" x14ac:dyDescent="0.2">
      <c r="A175" s="117"/>
      <c r="B175" s="118"/>
      <c r="C175" s="118"/>
      <c r="D175" s="30" t="s">
        <v>21</v>
      </c>
      <c r="E175" s="31">
        <v>100</v>
      </c>
      <c r="F175" s="31">
        <v>100</v>
      </c>
      <c r="G175" s="31">
        <v>100</v>
      </c>
      <c r="H175" s="31">
        <v>100</v>
      </c>
      <c r="I175" s="31">
        <v>100</v>
      </c>
      <c r="J175" s="31">
        <v>500</v>
      </c>
    </row>
    <row r="176" spans="1:10" s="8" customFormat="1" ht="15.75" customHeight="1" x14ac:dyDescent="0.2">
      <c r="A176" s="119" t="s">
        <v>76</v>
      </c>
      <c r="B176" s="120" t="s">
        <v>36</v>
      </c>
      <c r="C176" s="120" t="s">
        <v>77</v>
      </c>
      <c r="D176" s="20" t="s">
        <v>17</v>
      </c>
      <c r="E176" s="21">
        <v>1164.5999999999999</v>
      </c>
      <c r="F176" s="21">
        <v>1164.5999999999999</v>
      </c>
      <c r="G176" s="21">
        <v>1164.5999999999999</v>
      </c>
      <c r="H176" s="21">
        <v>477161.6</v>
      </c>
      <c r="I176" s="21">
        <v>597121.6</v>
      </c>
      <c r="J176" s="21">
        <v>1077777</v>
      </c>
    </row>
    <row r="177" spans="1:10" s="8" customFormat="1" ht="15.75" x14ac:dyDescent="0.2">
      <c r="A177" s="119"/>
      <c r="B177" s="120"/>
      <c r="C177" s="120"/>
      <c r="D177" s="22" t="s">
        <v>18</v>
      </c>
      <c r="E177" s="23">
        <v>0</v>
      </c>
      <c r="F177" s="23">
        <v>0</v>
      </c>
      <c r="G177" s="23">
        <v>0</v>
      </c>
      <c r="H177" s="23">
        <v>400000</v>
      </c>
      <c r="I177" s="23">
        <v>500000</v>
      </c>
      <c r="J177" s="23">
        <v>900000</v>
      </c>
    </row>
    <row r="178" spans="1:10" ht="15.75" x14ac:dyDescent="0.25">
      <c r="A178" s="119"/>
      <c r="B178" s="120"/>
      <c r="C178" s="120"/>
      <c r="D178" s="22" t="s">
        <v>19</v>
      </c>
      <c r="E178" s="23">
        <v>1164.5999999999999</v>
      </c>
      <c r="F178" s="23">
        <v>1164.5999999999999</v>
      </c>
      <c r="G178" s="23">
        <v>1164.5999999999999</v>
      </c>
      <c r="H178" s="23">
        <v>76161.600000000006</v>
      </c>
      <c r="I178" s="23">
        <v>96121.600000000006</v>
      </c>
      <c r="J178" s="23">
        <v>175777</v>
      </c>
    </row>
    <row r="179" spans="1:10" s="8" customFormat="1" ht="15.75" x14ac:dyDescent="0.2">
      <c r="A179" s="119"/>
      <c r="B179" s="120"/>
      <c r="C179" s="120"/>
      <c r="D179" s="22" t="s">
        <v>20</v>
      </c>
      <c r="E179" s="23">
        <v>0</v>
      </c>
      <c r="F179" s="23">
        <v>0</v>
      </c>
      <c r="G179" s="23">
        <v>0</v>
      </c>
      <c r="H179" s="23">
        <v>0</v>
      </c>
      <c r="I179" s="23">
        <v>0</v>
      </c>
      <c r="J179" s="23">
        <v>0</v>
      </c>
    </row>
    <row r="180" spans="1:10" s="8" customFormat="1" ht="15.75" x14ac:dyDescent="0.2">
      <c r="A180" s="119"/>
      <c r="B180" s="120"/>
      <c r="C180" s="120"/>
      <c r="D180" s="22" t="s">
        <v>21</v>
      </c>
      <c r="E180" s="23">
        <v>0</v>
      </c>
      <c r="F180" s="23">
        <v>0</v>
      </c>
      <c r="G180" s="23">
        <v>0</v>
      </c>
      <c r="H180" s="23">
        <v>1000</v>
      </c>
      <c r="I180" s="23">
        <v>1000</v>
      </c>
      <c r="J180" s="23">
        <v>2000</v>
      </c>
    </row>
    <row r="181" spans="1:10" s="8" customFormat="1" ht="15.75" customHeight="1" x14ac:dyDescent="0.2">
      <c r="A181" s="119" t="s">
        <v>78</v>
      </c>
      <c r="B181" s="120" t="s">
        <v>36</v>
      </c>
      <c r="C181" s="120" t="s">
        <v>79</v>
      </c>
      <c r="D181" s="20" t="s">
        <v>17</v>
      </c>
      <c r="E181" s="21">
        <v>0</v>
      </c>
      <c r="F181" s="21">
        <v>49986.1</v>
      </c>
      <c r="G181" s="21">
        <v>0</v>
      </c>
      <c r="H181" s="21">
        <v>16050</v>
      </c>
      <c r="I181" s="21">
        <v>16200</v>
      </c>
      <c r="J181" s="21">
        <v>82236.100000000006</v>
      </c>
    </row>
    <row r="182" spans="1:10" s="8" customFormat="1" ht="15.75" x14ac:dyDescent="0.2">
      <c r="A182" s="119"/>
      <c r="B182" s="120"/>
      <c r="C182" s="120"/>
      <c r="D182" s="22" t="s">
        <v>18</v>
      </c>
      <c r="E182" s="23">
        <v>0</v>
      </c>
      <c r="F182" s="23">
        <v>49486.2</v>
      </c>
      <c r="G182" s="23">
        <v>0</v>
      </c>
      <c r="H182" s="23">
        <v>13500</v>
      </c>
      <c r="I182" s="23">
        <v>13500</v>
      </c>
      <c r="J182" s="23">
        <v>76486.2</v>
      </c>
    </row>
    <row r="183" spans="1:10" ht="15.75" x14ac:dyDescent="0.25">
      <c r="A183" s="119"/>
      <c r="B183" s="120"/>
      <c r="C183" s="120"/>
      <c r="D183" s="22" t="s">
        <v>19</v>
      </c>
      <c r="E183" s="23">
        <v>0</v>
      </c>
      <c r="F183" s="23">
        <v>499.9</v>
      </c>
      <c r="G183" s="23">
        <v>0</v>
      </c>
      <c r="H183" s="23">
        <v>2550</v>
      </c>
      <c r="I183" s="23">
        <v>2700</v>
      </c>
      <c r="J183" s="23">
        <v>5749.9</v>
      </c>
    </row>
    <row r="184" spans="1:10" s="8" customFormat="1" ht="15.75" x14ac:dyDescent="0.2">
      <c r="A184" s="119"/>
      <c r="B184" s="120"/>
      <c r="C184" s="120"/>
      <c r="D184" s="22" t="s">
        <v>20</v>
      </c>
      <c r="E184" s="23">
        <v>0</v>
      </c>
      <c r="F184" s="23">
        <v>0</v>
      </c>
      <c r="G184" s="23">
        <v>0</v>
      </c>
      <c r="H184" s="23">
        <v>0</v>
      </c>
      <c r="I184" s="23">
        <v>0</v>
      </c>
      <c r="J184" s="23">
        <v>0</v>
      </c>
    </row>
    <row r="185" spans="1:10" s="8" customFormat="1" ht="15.75" x14ac:dyDescent="0.2">
      <c r="A185" s="119"/>
      <c r="B185" s="120"/>
      <c r="C185" s="120"/>
      <c r="D185" s="22" t="s">
        <v>21</v>
      </c>
      <c r="E185" s="23">
        <v>0</v>
      </c>
      <c r="F185" s="23">
        <v>0</v>
      </c>
      <c r="G185" s="23">
        <v>0</v>
      </c>
      <c r="H185" s="23">
        <v>0</v>
      </c>
      <c r="I185" s="23">
        <v>0</v>
      </c>
      <c r="J185" s="23">
        <v>0</v>
      </c>
    </row>
    <row r="186" spans="1:10" s="8" customFormat="1" ht="15.75" customHeight="1" x14ac:dyDescent="0.2">
      <c r="A186" s="115" t="s">
        <v>80</v>
      </c>
      <c r="B186" s="116" t="s">
        <v>33</v>
      </c>
      <c r="C186" s="116" t="s">
        <v>81</v>
      </c>
      <c r="D186" s="24" t="s">
        <v>17</v>
      </c>
      <c r="E186" s="25">
        <v>387212.4</v>
      </c>
      <c r="F186" s="25">
        <v>450817.9</v>
      </c>
      <c r="G186" s="25">
        <v>439110</v>
      </c>
      <c r="H186" s="25">
        <v>499947.6</v>
      </c>
      <c r="I186" s="25">
        <v>500147.6</v>
      </c>
      <c r="J186" s="25">
        <v>2277235.5</v>
      </c>
    </row>
    <row r="187" spans="1:10" s="8" customFormat="1" ht="15.75" x14ac:dyDescent="0.2">
      <c r="A187" s="115"/>
      <c r="B187" s="116"/>
      <c r="C187" s="116"/>
      <c r="D187" s="26" t="s">
        <v>18</v>
      </c>
      <c r="E187" s="27">
        <v>9500</v>
      </c>
      <c r="F187" s="27">
        <v>57545.7</v>
      </c>
      <c r="G187" s="27">
        <v>31870.400000000001</v>
      </c>
      <c r="H187" s="27">
        <v>60400</v>
      </c>
      <c r="I187" s="27">
        <v>60400</v>
      </c>
      <c r="J187" s="27">
        <v>219716.1</v>
      </c>
    </row>
    <row r="188" spans="1:10" ht="15.75" x14ac:dyDescent="0.25">
      <c r="A188" s="115"/>
      <c r="B188" s="116"/>
      <c r="C188" s="116"/>
      <c r="D188" s="26" t="s">
        <v>19</v>
      </c>
      <c r="E188" s="27">
        <v>377712.4</v>
      </c>
      <c r="F188" s="27">
        <v>393272.2</v>
      </c>
      <c r="G188" s="27">
        <v>407239.6</v>
      </c>
      <c r="H188" s="27">
        <v>439547.6</v>
      </c>
      <c r="I188" s="27">
        <v>439747.6</v>
      </c>
      <c r="J188" s="27">
        <v>2057519.4</v>
      </c>
    </row>
    <row r="189" spans="1:10" s="8" customFormat="1" ht="15.75" x14ac:dyDescent="0.2">
      <c r="A189" s="115"/>
      <c r="B189" s="116"/>
      <c r="C189" s="116"/>
      <c r="D189" s="26" t="s">
        <v>20</v>
      </c>
      <c r="E189" s="27">
        <v>0</v>
      </c>
      <c r="F189" s="27">
        <v>0</v>
      </c>
      <c r="G189" s="27">
        <v>0</v>
      </c>
      <c r="H189" s="27">
        <v>0</v>
      </c>
      <c r="I189" s="27">
        <v>0</v>
      </c>
      <c r="J189" s="27">
        <v>0</v>
      </c>
    </row>
    <row r="190" spans="1:10" s="8" customFormat="1" ht="15.75" x14ac:dyDescent="0.2">
      <c r="A190" s="115"/>
      <c r="B190" s="116"/>
      <c r="C190" s="116"/>
      <c r="D190" s="26" t="s">
        <v>21</v>
      </c>
      <c r="E190" s="27">
        <v>0</v>
      </c>
      <c r="F190" s="27">
        <v>0</v>
      </c>
      <c r="G190" s="27">
        <v>0</v>
      </c>
      <c r="H190" s="27">
        <v>0</v>
      </c>
      <c r="I190" s="27">
        <v>0</v>
      </c>
      <c r="J190" s="27">
        <v>0</v>
      </c>
    </row>
    <row r="191" spans="1:10" s="8" customFormat="1" ht="15.75" customHeight="1" x14ac:dyDescent="0.2">
      <c r="A191" s="117" t="s">
        <v>82</v>
      </c>
      <c r="B191" s="118" t="s">
        <v>36</v>
      </c>
      <c r="C191" s="118" t="s">
        <v>83</v>
      </c>
      <c r="D191" s="28" t="s">
        <v>17</v>
      </c>
      <c r="E191" s="29">
        <v>47284.9</v>
      </c>
      <c r="F191" s="29">
        <v>47517.9</v>
      </c>
      <c r="G191" s="29">
        <v>47667.6</v>
      </c>
      <c r="H191" s="29">
        <v>42797.2</v>
      </c>
      <c r="I191" s="29">
        <v>42797.2</v>
      </c>
      <c r="J191" s="29">
        <v>228064.8</v>
      </c>
    </row>
    <row r="192" spans="1:10" s="8" customFormat="1" ht="15.75" x14ac:dyDescent="0.2">
      <c r="A192" s="117"/>
      <c r="B192" s="118"/>
      <c r="C192" s="118"/>
      <c r="D192" s="30" t="s">
        <v>18</v>
      </c>
      <c r="E192" s="31">
        <v>0</v>
      </c>
      <c r="F192" s="31">
        <v>0</v>
      </c>
      <c r="G192" s="31">
        <v>0</v>
      </c>
      <c r="H192" s="31">
        <v>0</v>
      </c>
      <c r="I192" s="31">
        <v>0</v>
      </c>
      <c r="J192" s="31">
        <v>0</v>
      </c>
    </row>
    <row r="193" spans="1:10" ht="15.75" x14ac:dyDescent="0.25">
      <c r="A193" s="117"/>
      <c r="B193" s="118"/>
      <c r="C193" s="118"/>
      <c r="D193" s="30" t="s">
        <v>19</v>
      </c>
      <c r="E193" s="31">
        <v>47284.9</v>
      </c>
      <c r="F193" s="31">
        <v>47517.9</v>
      </c>
      <c r="G193" s="31">
        <v>47667.6</v>
      </c>
      <c r="H193" s="31">
        <v>42797.2</v>
      </c>
      <c r="I193" s="31">
        <v>42797.2</v>
      </c>
      <c r="J193" s="31">
        <v>228064.8</v>
      </c>
    </row>
    <row r="194" spans="1:10" s="8" customFormat="1" ht="15.75" x14ac:dyDescent="0.2">
      <c r="A194" s="117"/>
      <c r="B194" s="118"/>
      <c r="C194" s="118"/>
      <c r="D194" s="30" t="s">
        <v>20</v>
      </c>
      <c r="E194" s="31">
        <v>0</v>
      </c>
      <c r="F194" s="31">
        <v>0</v>
      </c>
      <c r="G194" s="31">
        <v>0</v>
      </c>
      <c r="H194" s="31">
        <v>0</v>
      </c>
      <c r="I194" s="31">
        <v>0</v>
      </c>
      <c r="J194" s="31">
        <v>0</v>
      </c>
    </row>
    <row r="195" spans="1:10" s="8" customFormat="1" ht="15.75" x14ac:dyDescent="0.2">
      <c r="A195" s="117"/>
      <c r="B195" s="118"/>
      <c r="C195" s="118"/>
      <c r="D195" s="30" t="s">
        <v>21</v>
      </c>
      <c r="E195" s="31">
        <v>0</v>
      </c>
      <c r="F195" s="31">
        <v>0</v>
      </c>
      <c r="G195" s="31">
        <v>0</v>
      </c>
      <c r="H195" s="31">
        <v>0</v>
      </c>
      <c r="I195" s="31">
        <v>0</v>
      </c>
      <c r="J195" s="31">
        <v>0</v>
      </c>
    </row>
    <row r="196" spans="1:10" s="8" customFormat="1" ht="15.75" customHeight="1" x14ac:dyDescent="0.2">
      <c r="A196" s="117" t="s">
        <v>84</v>
      </c>
      <c r="B196" s="118" t="s">
        <v>36</v>
      </c>
      <c r="C196" s="118" t="s">
        <v>85</v>
      </c>
      <c r="D196" s="28" t="s">
        <v>17</v>
      </c>
      <c r="E196" s="29">
        <v>2377.8000000000002</v>
      </c>
      <c r="F196" s="29">
        <v>2377.8000000000002</v>
      </c>
      <c r="G196" s="29">
        <v>2377.8000000000002</v>
      </c>
      <c r="H196" s="29">
        <v>1913.1</v>
      </c>
      <c r="I196" s="29">
        <v>1913.1</v>
      </c>
      <c r="J196" s="29">
        <v>10959.6</v>
      </c>
    </row>
    <row r="197" spans="1:10" s="8" customFormat="1" ht="15.75" x14ac:dyDescent="0.2">
      <c r="A197" s="117"/>
      <c r="B197" s="118"/>
      <c r="C197" s="118"/>
      <c r="D197" s="30" t="s">
        <v>18</v>
      </c>
      <c r="E197" s="31">
        <v>0</v>
      </c>
      <c r="F197" s="31">
        <v>0</v>
      </c>
      <c r="G197" s="31">
        <v>0</v>
      </c>
      <c r="H197" s="31">
        <v>0</v>
      </c>
      <c r="I197" s="31">
        <v>0</v>
      </c>
      <c r="J197" s="31">
        <v>0</v>
      </c>
    </row>
    <row r="198" spans="1:10" ht="15.75" x14ac:dyDescent="0.25">
      <c r="A198" s="117"/>
      <c r="B198" s="118"/>
      <c r="C198" s="118"/>
      <c r="D198" s="30" t="s">
        <v>19</v>
      </c>
      <c r="E198" s="31">
        <v>2377.8000000000002</v>
      </c>
      <c r="F198" s="31">
        <v>2377.8000000000002</v>
      </c>
      <c r="G198" s="31">
        <v>2377.8000000000002</v>
      </c>
      <c r="H198" s="31">
        <v>1913.1</v>
      </c>
      <c r="I198" s="31">
        <v>1913.1</v>
      </c>
      <c r="J198" s="31">
        <v>10959.6</v>
      </c>
    </row>
    <row r="199" spans="1:10" s="8" customFormat="1" ht="15.75" x14ac:dyDescent="0.2">
      <c r="A199" s="117"/>
      <c r="B199" s="118"/>
      <c r="C199" s="118"/>
      <c r="D199" s="30" t="s">
        <v>20</v>
      </c>
      <c r="E199" s="31">
        <v>0</v>
      </c>
      <c r="F199" s="31">
        <v>0</v>
      </c>
      <c r="G199" s="31">
        <v>0</v>
      </c>
      <c r="H199" s="31">
        <v>0</v>
      </c>
      <c r="I199" s="31">
        <v>0</v>
      </c>
      <c r="J199" s="31">
        <v>0</v>
      </c>
    </row>
    <row r="200" spans="1:10" s="32" customFormat="1" ht="15.75" x14ac:dyDescent="0.2">
      <c r="A200" s="117"/>
      <c r="B200" s="118"/>
      <c r="C200" s="118"/>
      <c r="D200" s="30" t="s">
        <v>21</v>
      </c>
      <c r="E200" s="31">
        <v>0</v>
      </c>
      <c r="F200" s="31">
        <v>0</v>
      </c>
      <c r="G200" s="31">
        <v>0</v>
      </c>
      <c r="H200" s="31">
        <v>0</v>
      </c>
      <c r="I200" s="31">
        <v>0</v>
      </c>
      <c r="J200" s="31">
        <v>0</v>
      </c>
    </row>
    <row r="201" spans="1:10" s="32" customFormat="1" ht="15.75" customHeight="1" x14ac:dyDescent="0.2">
      <c r="A201" s="117" t="s">
        <v>86</v>
      </c>
      <c r="B201" s="118" t="s">
        <v>36</v>
      </c>
      <c r="C201" s="118" t="s">
        <v>87</v>
      </c>
      <c r="D201" s="28" t="s">
        <v>17</v>
      </c>
      <c r="E201" s="29">
        <v>337549.7</v>
      </c>
      <c r="F201" s="29">
        <v>342795.2</v>
      </c>
      <c r="G201" s="29">
        <v>364468.2</v>
      </c>
      <c r="H201" s="29">
        <v>449787.3</v>
      </c>
      <c r="I201" s="29">
        <v>449787.3</v>
      </c>
      <c r="J201" s="29">
        <v>1944387.7</v>
      </c>
    </row>
    <row r="202" spans="1:10" s="32" customFormat="1" ht="15.75" x14ac:dyDescent="0.2">
      <c r="A202" s="117"/>
      <c r="B202" s="118"/>
      <c r="C202" s="118"/>
      <c r="D202" s="30" t="s">
        <v>18</v>
      </c>
      <c r="E202" s="31">
        <v>9500</v>
      </c>
      <c r="F202" s="31">
        <v>0</v>
      </c>
      <c r="G202" s="31">
        <v>7520</v>
      </c>
      <c r="H202" s="31">
        <v>60000</v>
      </c>
      <c r="I202" s="31">
        <v>60000</v>
      </c>
      <c r="J202" s="31">
        <v>137020</v>
      </c>
    </row>
    <row r="203" spans="1:10" ht="15.75" x14ac:dyDescent="0.25">
      <c r="A203" s="117"/>
      <c r="B203" s="118"/>
      <c r="C203" s="118"/>
      <c r="D203" s="30" t="s">
        <v>19</v>
      </c>
      <c r="E203" s="31">
        <v>328049.7</v>
      </c>
      <c r="F203" s="31">
        <v>342795.2</v>
      </c>
      <c r="G203" s="31">
        <v>356948.2</v>
      </c>
      <c r="H203" s="31">
        <v>389787.3</v>
      </c>
      <c r="I203" s="31">
        <v>389787.3</v>
      </c>
      <c r="J203" s="31">
        <v>1807367.7</v>
      </c>
    </row>
    <row r="204" spans="1:10" s="8" customFormat="1" ht="15.75" x14ac:dyDescent="0.2">
      <c r="A204" s="117"/>
      <c r="B204" s="118"/>
      <c r="C204" s="118"/>
      <c r="D204" s="30" t="s">
        <v>20</v>
      </c>
      <c r="E204" s="31">
        <v>0</v>
      </c>
      <c r="F204" s="31">
        <v>0</v>
      </c>
      <c r="G204" s="31">
        <v>0</v>
      </c>
      <c r="H204" s="31">
        <v>0</v>
      </c>
      <c r="I204" s="31">
        <v>0</v>
      </c>
      <c r="J204" s="31">
        <v>0</v>
      </c>
    </row>
    <row r="205" spans="1:10" s="8" customFormat="1" ht="15.75" x14ac:dyDescent="0.2">
      <c r="A205" s="117"/>
      <c r="B205" s="118"/>
      <c r="C205" s="118"/>
      <c r="D205" s="30" t="s">
        <v>21</v>
      </c>
      <c r="E205" s="31">
        <v>0</v>
      </c>
      <c r="F205" s="31">
        <v>0</v>
      </c>
      <c r="G205" s="31">
        <v>0</v>
      </c>
      <c r="H205" s="31">
        <v>0</v>
      </c>
      <c r="I205" s="31">
        <v>0</v>
      </c>
      <c r="J205" s="31">
        <v>0</v>
      </c>
    </row>
    <row r="206" spans="1:10" s="32" customFormat="1" ht="15.75" customHeight="1" x14ac:dyDescent="0.2">
      <c r="A206" s="119" t="s">
        <v>88</v>
      </c>
      <c r="B206" s="120" t="s">
        <v>36</v>
      </c>
      <c r="C206" s="120" t="s">
        <v>89</v>
      </c>
      <c r="D206" s="20" t="s">
        <v>17</v>
      </c>
      <c r="E206" s="21">
        <v>0</v>
      </c>
      <c r="F206" s="21">
        <v>58127</v>
      </c>
      <c r="G206" s="21">
        <v>24596.400000000001</v>
      </c>
      <c r="H206" s="21">
        <v>1750</v>
      </c>
      <c r="I206" s="21">
        <v>1750</v>
      </c>
      <c r="J206" s="21">
        <v>86223.4</v>
      </c>
    </row>
    <row r="207" spans="1:10" s="32" customFormat="1" ht="15.75" x14ac:dyDescent="0.2">
      <c r="A207" s="119"/>
      <c r="B207" s="120"/>
      <c r="C207" s="120"/>
      <c r="D207" s="22" t="s">
        <v>18</v>
      </c>
      <c r="E207" s="23">
        <v>0</v>
      </c>
      <c r="F207" s="23">
        <v>57545.7</v>
      </c>
      <c r="G207" s="23">
        <v>24350.400000000001</v>
      </c>
      <c r="H207" s="23">
        <v>400</v>
      </c>
      <c r="I207" s="23">
        <v>400</v>
      </c>
      <c r="J207" s="23">
        <v>82696.100000000006</v>
      </c>
    </row>
    <row r="208" spans="1:10" ht="15.75" x14ac:dyDescent="0.25">
      <c r="A208" s="119"/>
      <c r="B208" s="120"/>
      <c r="C208" s="120"/>
      <c r="D208" s="22" t="s">
        <v>19</v>
      </c>
      <c r="E208" s="23">
        <v>0</v>
      </c>
      <c r="F208" s="23">
        <v>581.29999999999995</v>
      </c>
      <c r="G208" s="23">
        <v>246</v>
      </c>
      <c r="H208" s="23">
        <v>1350</v>
      </c>
      <c r="I208" s="23">
        <v>1350</v>
      </c>
      <c r="J208" s="23">
        <v>3527.3</v>
      </c>
    </row>
    <row r="209" spans="1:10" s="8" customFormat="1" ht="15.75" x14ac:dyDescent="0.2">
      <c r="A209" s="119"/>
      <c r="B209" s="120"/>
      <c r="C209" s="120"/>
      <c r="D209" s="22" t="s">
        <v>20</v>
      </c>
      <c r="E209" s="23">
        <v>0</v>
      </c>
      <c r="F209" s="23">
        <v>0</v>
      </c>
      <c r="G209" s="23">
        <v>0</v>
      </c>
      <c r="H209" s="23">
        <v>0</v>
      </c>
      <c r="I209" s="23">
        <v>0</v>
      </c>
      <c r="J209" s="23">
        <v>0</v>
      </c>
    </row>
    <row r="210" spans="1:10" s="8" customFormat="1" ht="15.75" x14ac:dyDescent="0.2">
      <c r="A210" s="119"/>
      <c r="B210" s="120"/>
      <c r="C210" s="120"/>
      <c r="D210" s="22" t="s">
        <v>21</v>
      </c>
      <c r="E210" s="23">
        <v>0</v>
      </c>
      <c r="F210" s="23">
        <v>0</v>
      </c>
      <c r="G210" s="23">
        <v>0</v>
      </c>
      <c r="H210" s="23">
        <v>0</v>
      </c>
      <c r="I210" s="23">
        <v>0</v>
      </c>
      <c r="J210" s="23">
        <v>0</v>
      </c>
    </row>
    <row r="211" spans="1:10" s="32" customFormat="1" ht="15.75" customHeight="1" x14ac:dyDescent="0.2">
      <c r="A211" s="119" t="s">
        <v>90</v>
      </c>
      <c r="B211" s="120" t="s">
        <v>36</v>
      </c>
      <c r="C211" s="120" t="s">
        <v>54</v>
      </c>
      <c r="D211" s="20" t="s">
        <v>17</v>
      </c>
      <c r="E211" s="21">
        <v>0</v>
      </c>
      <c r="F211" s="21">
        <v>0</v>
      </c>
      <c r="G211" s="21">
        <v>0</v>
      </c>
      <c r="H211" s="21">
        <v>3700</v>
      </c>
      <c r="I211" s="21">
        <v>3900</v>
      </c>
      <c r="J211" s="21">
        <v>7600</v>
      </c>
    </row>
    <row r="212" spans="1:10" s="32" customFormat="1" ht="15.75" x14ac:dyDescent="0.2">
      <c r="A212" s="119"/>
      <c r="B212" s="120"/>
      <c r="C212" s="120"/>
      <c r="D212" s="22" t="s">
        <v>18</v>
      </c>
      <c r="E212" s="23">
        <v>0</v>
      </c>
      <c r="F212" s="23">
        <v>0</v>
      </c>
      <c r="G212" s="23">
        <v>0</v>
      </c>
      <c r="H212" s="23">
        <v>0</v>
      </c>
      <c r="I212" s="23">
        <v>0</v>
      </c>
      <c r="J212" s="23">
        <v>0</v>
      </c>
    </row>
    <row r="213" spans="1:10" ht="15.75" x14ac:dyDescent="0.25">
      <c r="A213" s="119"/>
      <c r="B213" s="120"/>
      <c r="C213" s="120"/>
      <c r="D213" s="22" t="s">
        <v>19</v>
      </c>
      <c r="E213" s="23">
        <v>0</v>
      </c>
      <c r="F213" s="23">
        <v>0</v>
      </c>
      <c r="G213" s="23">
        <v>0</v>
      </c>
      <c r="H213" s="23">
        <v>3700</v>
      </c>
      <c r="I213" s="23">
        <v>3900</v>
      </c>
      <c r="J213" s="23">
        <v>7600</v>
      </c>
    </row>
    <row r="214" spans="1:10" s="8" customFormat="1" ht="15.75" x14ac:dyDescent="0.2">
      <c r="A214" s="119"/>
      <c r="B214" s="120"/>
      <c r="C214" s="120"/>
      <c r="D214" s="22" t="s">
        <v>20</v>
      </c>
      <c r="E214" s="23">
        <v>0</v>
      </c>
      <c r="F214" s="23">
        <v>0</v>
      </c>
      <c r="G214" s="23">
        <v>0</v>
      </c>
      <c r="H214" s="23">
        <v>0</v>
      </c>
      <c r="I214" s="23">
        <v>0</v>
      </c>
      <c r="J214" s="23">
        <v>0</v>
      </c>
    </row>
    <row r="215" spans="1:10" s="8" customFormat="1" ht="15.75" x14ac:dyDescent="0.2">
      <c r="A215" s="119"/>
      <c r="B215" s="120"/>
      <c r="C215" s="120"/>
      <c r="D215" s="22" t="s">
        <v>21</v>
      </c>
      <c r="E215" s="23">
        <v>0</v>
      </c>
      <c r="F215" s="23">
        <v>0</v>
      </c>
      <c r="G215" s="23">
        <v>0</v>
      </c>
      <c r="H215" s="23">
        <v>0</v>
      </c>
      <c r="I215" s="23">
        <v>0</v>
      </c>
      <c r="J215" s="23">
        <v>0</v>
      </c>
    </row>
    <row r="216" spans="1:10" s="8" customFormat="1" ht="15.75" customHeight="1" x14ac:dyDescent="0.2">
      <c r="A216" s="115" t="s">
        <v>91</v>
      </c>
      <c r="B216" s="116" t="s">
        <v>92</v>
      </c>
      <c r="C216" s="116" t="s">
        <v>93</v>
      </c>
      <c r="D216" s="24" t="s">
        <v>17</v>
      </c>
      <c r="E216" s="25">
        <v>290144.7</v>
      </c>
      <c r="F216" s="25">
        <v>290455.90000000002</v>
      </c>
      <c r="G216" s="25">
        <v>290706.3</v>
      </c>
      <c r="H216" s="25">
        <v>277112.53999999998</v>
      </c>
      <c r="I216" s="25">
        <v>278377.34000000003</v>
      </c>
      <c r="J216" s="25">
        <v>1426796.78</v>
      </c>
    </row>
    <row r="217" spans="1:10" s="8" customFormat="1" ht="15.75" x14ac:dyDescent="0.2">
      <c r="A217" s="115"/>
      <c r="B217" s="116"/>
      <c r="C217" s="116"/>
      <c r="D217" s="26" t="s">
        <v>18</v>
      </c>
      <c r="E217" s="27">
        <v>0</v>
      </c>
      <c r="F217" s="27">
        <v>0</v>
      </c>
      <c r="G217" s="27">
        <v>0</v>
      </c>
      <c r="H217" s="27">
        <v>5640</v>
      </c>
      <c r="I217" s="27">
        <v>5640</v>
      </c>
      <c r="J217" s="27">
        <v>11280</v>
      </c>
    </row>
    <row r="218" spans="1:10" s="8" customFormat="1" ht="15.75" x14ac:dyDescent="0.2">
      <c r="A218" s="115"/>
      <c r="B218" s="116"/>
      <c r="C218" s="116"/>
      <c r="D218" s="26" t="s">
        <v>19</v>
      </c>
      <c r="E218" s="27">
        <v>288540.7</v>
      </c>
      <c r="F218" s="27">
        <v>288851.90000000002</v>
      </c>
      <c r="G218" s="27">
        <v>289102.3</v>
      </c>
      <c r="H218" s="27">
        <v>270016.09999999998</v>
      </c>
      <c r="I218" s="27">
        <v>271280.90000000002</v>
      </c>
      <c r="J218" s="27">
        <v>1407791.9</v>
      </c>
    </row>
    <row r="219" spans="1:10" s="8" customFormat="1" ht="15.75" x14ac:dyDescent="0.2">
      <c r="A219" s="115"/>
      <c r="B219" s="116"/>
      <c r="C219" s="116"/>
      <c r="D219" s="26" t="s">
        <v>20</v>
      </c>
      <c r="E219" s="27">
        <v>1604</v>
      </c>
      <c r="F219" s="27">
        <v>1604</v>
      </c>
      <c r="G219" s="27">
        <v>1604</v>
      </c>
      <c r="H219" s="27">
        <v>1456.44</v>
      </c>
      <c r="I219" s="27">
        <v>1456.44</v>
      </c>
      <c r="J219" s="27">
        <v>7724.88</v>
      </c>
    </row>
    <row r="220" spans="1:10" s="8" customFormat="1" ht="15.75" x14ac:dyDescent="0.2">
      <c r="A220" s="115"/>
      <c r="B220" s="116"/>
      <c r="C220" s="116"/>
      <c r="D220" s="26" t="s">
        <v>21</v>
      </c>
      <c r="E220" s="27">
        <v>0</v>
      </c>
      <c r="F220" s="27">
        <v>0</v>
      </c>
      <c r="G220" s="27">
        <v>0</v>
      </c>
      <c r="H220" s="27">
        <v>0</v>
      </c>
      <c r="I220" s="27">
        <v>0</v>
      </c>
      <c r="J220" s="27">
        <v>0</v>
      </c>
    </row>
    <row r="221" spans="1:10" s="8" customFormat="1" ht="15.75" customHeight="1" x14ac:dyDescent="0.2">
      <c r="A221" s="117" t="s">
        <v>94</v>
      </c>
      <c r="B221" s="118" t="s">
        <v>36</v>
      </c>
      <c r="C221" s="118" t="s">
        <v>95</v>
      </c>
      <c r="D221" s="28" t="s">
        <v>17</v>
      </c>
      <c r="E221" s="29">
        <v>2748.3</v>
      </c>
      <c r="F221" s="29">
        <v>2748.3</v>
      </c>
      <c r="G221" s="29">
        <v>2748.3</v>
      </c>
      <c r="H221" s="29">
        <v>2748.3</v>
      </c>
      <c r="I221" s="29">
        <v>2748.3</v>
      </c>
      <c r="J221" s="29">
        <v>13741.5</v>
      </c>
    </row>
    <row r="222" spans="1:10" s="8" customFormat="1" ht="15.75" x14ac:dyDescent="0.2">
      <c r="A222" s="117"/>
      <c r="B222" s="118"/>
      <c r="C222" s="118"/>
      <c r="D222" s="30" t="s">
        <v>18</v>
      </c>
      <c r="E222" s="31">
        <v>0</v>
      </c>
      <c r="F222" s="31">
        <v>0</v>
      </c>
      <c r="G222" s="31">
        <v>0</v>
      </c>
      <c r="H222" s="31">
        <v>0</v>
      </c>
      <c r="I222" s="31">
        <v>0</v>
      </c>
      <c r="J222" s="31">
        <v>0</v>
      </c>
    </row>
    <row r="223" spans="1:10" s="8" customFormat="1" ht="15.75" x14ac:dyDescent="0.2">
      <c r="A223" s="117"/>
      <c r="B223" s="118"/>
      <c r="C223" s="118"/>
      <c r="D223" s="30" t="s">
        <v>19</v>
      </c>
      <c r="E223" s="31">
        <v>2748.3</v>
      </c>
      <c r="F223" s="31">
        <v>2748.3</v>
      </c>
      <c r="G223" s="31">
        <v>2748.3</v>
      </c>
      <c r="H223" s="31">
        <v>2748.3</v>
      </c>
      <c r="I223" s="31">
        <v>2748.3</v>
      </c>
      <c r="J223" s="31">
        <v>13741.5</v>
      </c>
    </row>
    <row r="224" spans="1:10" s="8" customFormat="1" ht="15.75" x14ac:dyDescent="0.2">
      <c r="A224" s="117"/>
      <c r="B224" s="118"/>
      <c r="C224" s="118"/>
      <c r="D224" s="30" t="s">
        <v>20</v>
      </c>
      <c r="E224" s="31">
        <v>0</v>
      </c>
      <c r="F224" s="31">
        <v>0</v>
      </c>
      <c r="G224" s="31">
        <v>0</v>
      </c>
      <c r="H224" s="31">
        <v>0</v>
      </c>
      <c r="I224" s="31">
        <v>0</v>
      </c>
      <c r="J224" s="31">
        <v>0</v>
      </c>
    </row>
    <row r="225" spans="1:10" s="8" customFormat="1" ht="15.75" x14ac:dyDescent="0.2">
      <c r="A225" s="117"/>
      <c r="B225" s="118"/>
      <c r="C225" s="118"/>
      <c r="D225" s="30" t="s">
        <v>21</v>
      </c>
      <c r="E225" s="31">
        <v>0</v>
      </c>
      <c r="F225" s="31">
        <v>0</v>
      </c>
      <c r="G225" s="31">
        <v>0</v>
      </c>
      <c r="H225" s="31">
        <v>0</v>
      </c>
      <c r="I225" s="31">
        <v>0</v>
      </c>
      <c r="J225" s="31">
        <v>0</v>
      </c>
    </row>
    <row r="226" spans="1:10" s="8" customFormat="1" ht="15.75" customHeight="1" x14ac:dyDescent="0.2">
      <c r="A226" s="117" t="s">
        <v>96</v>
      </c>
      <c r="B226" s="118" t="s">
        <v>36</v>
      </c>
      <c r="C226" s="118" t="s">
        <v>97</v>
      </c>
      <c r="D226" s="28" t="s">
        <v>17</v>
      </c>
      <c r="E226" s="29">
        <v>0</v>
      </c>
      <c r="F226" s="29">
        <v>0</v>
      </c>
      <c r="G226" s="29">
        <v>0</v>
      </c>
      <c r="H226" s="29">
        <v>0</v>
      </c>
      <c r="I226" s="29">
        <v>0</v>
      </c>
      <c r="J226" s="29">
        <v>0</v>
      </c>
    </row>
    <row r="227" spans="1:10" s="8" customFormat="1" ht="15.75" x14ac:dyDescent="0.2">
      <c r="A227" s="117"/>
      <c r="B227" s="118"/>
      <c r="C227" s="118"/>
      <c r="D227" s="30" t="s">
        <v>18</v>
      </c>
      <c r="E227" s="31">
        <v>0</v>
      </c>
      <c r="F227" s="31">
        <v>0</v>
      </c>
      <c r="G227" s="31">
        <v>0</v>
      </c>
      <c r="H227" s="31">
        <v>0</v>
      </c>
      <c r="I227" s="31">
        <v>0</v>
      </c>
      <c r="J227" s="31">
        <v>0</v>
      </c>
    </row>
    <row r="228" spans="1:10" s="8" customFormat="1" ht="15.75" x14ac:dyDescent="0.2">
      <c r="A228" s="117"/>
      <c r="B228" s="118"/>
      <c r="C228" s="118"/>
      <c r="D228" s="30" t="s">
        <v>19</v>
      </c>
      <c r="E228" s="31">
        <v>0</v>
      </c>
      <c r="F228" s="31">
        <v>0</v>
      </c>
      <c r="G228" s="31">
        <v>0</v>
      </c>
      <c r="H228" s="31">
        <v>0</v>
      </c>
      <c r="I228" s="31">
        <v>0</v>
      </c>
      <c r="J228" s="31">
        <v>0</v>
      </c>
    </row>
    <row r="229" spans="1:10" s="8" customFormat="1" ht="15.75" x14ac:dyDescent="0.2">
      <c r="A229" s="117"/>
      <c r="B229" s="118"/>
      <c r="C229" s="118"/>
      <c r="D229" s="30" t="s">
        <v>20</v>
      </c>
      <c r="E229" s="31">
        <v>0</v>
      </c>
      <c r="F229" s="31">
        <v>0</v>
      </c>
      <c r="G229" s="31">
        <v>0</v>
      </c>
      <c r="H229" s="31">
        <v>0</v>
      </c>
      <c r="I229" s="31">
        <v>0</v>
      </c>
      <c r="J229" s="31">
        <v>0</v>
      </c>
    </row>
    <row r="230" spans="1:10" s="8" customFormat="1" ht="15.75" x14ac:dyDescent="0.2">
      <c r="A230" s="117"/>
      <c r="B230" s="118"/>
      <c r="C230" s="118"/>
      <c r="D230" s="30" t="s">
        <v>21</v>
      </c>
      <c r="E230" s="31">
        <v>0</v>
      </c>
      <c r="F230" s="31">
        <v>0</v>
      </c>
      <c r="G230" s="31">
        <v>0</v>
      </c>
      <c r="H230" s="31">
        <v>0</v>
      </c>
      <c r="I230" s="31">
        <v>0</v>
      </c>
      <c r="J230" s="31">
        <v>0</v>
      </c>
    </row>
    <row r="231" spans="1:10" s="8" customFormat="1" ht="15.75" customHeight="1" x14ac:dyDescent="0.2">
      <c r="A231" s="117" t="s">
        <v>98</v>
      </c>
      <c r="B231" s="118" t="s">
        <v>36</v>
      </c>
      <c r="C231" s="118" t="s">
        <v>99</v>
      </c>
      <c r="D231" s="28" t="s">
        <v>17</v>
      </c>
      <c r="E231" s="29">
        <v>110</v>
      </c>
      <c r="F231" s="29">
        <v>110</v>
      </c>
      <c r="G231" s="29">
        <v>110</v>
      </c>
      <c r="H231" s="29">
        <v>110</v>
      </c>
      <c r="I231" s="29">
        <v>110</v>
      </c>
      <c r="J231" s="29">
        <v>550</v>
      </c>
    </row>
    <row r="232" spans="1:10" s="8" customFormat="1" ht="15.75" x14ac:dyDescent="0.2">
      <c r="A232" s="117"/>
      <c r="B232" s="118"/>
      <c r="C232" s="118"/>
      <c r="D232" s="30" t="s">
        <v>18</v>
      </c>
      <c r="E232" s="31">
        <v>0</v>
      </c>
      <c r="F232" s="31">
        <v>0</v>
      </c>
      <c r="G232" s="31">
        <v>0</v>
      </c>
      <c r="H232" s="31">
        <v>0</v>
      </c>
      <c r="I232" s="31">
        <v>0</v>
      </c>
      <c r="J232" s="31">
        <v>0</v>
      </c>
    </row>
    <row r="233" spans="1:10" s="8" customFormat="1" ht="15.75" x14ac:dyDescent="0.2">
      <c r="A233" s="117"/>
      <c r="B233" s="118"/>
      <c r="C233" s="118"/>
      <c r="D233" s="30" t="s">
        <v>19</v>
      </c>
      <c r="E233" s="31">
        <v>110</v>
      </c>
      <c r="F233" s="31">
        <v>110</v>
      </c>
      <c r="G233" s="31">
        <v>110</v>
      </c>
      <c r="H233" s="31">
        <v>110</v>
      </c>
      <c r="I233" s="31">
        <v>110</v>
      </c>
      <c r="J233" s="31">
        <v>550</v>
      </c>
    </row>
    <row r="234" spans="1:10" s="8" customFormat="1" ht="15.75" x14ac:dyDescent="0.2">
      <c r="A234" s="117"/>
      <c r="B234" s="118"/>
      <c r="C234" s="118"/>
      <c r="D234" s="30" t="s">
        <v>20</v>
      </c>
      <c r="E234" s="31">
        <v>0</v>
      </c>
      <c r="F234" s="31">
        <v>0</v>
      </c>
      <c r="G234" s="31">
        <v>0</v>
      </c>
      <c r="H234" s="31">
        <v>0</v>
      </c>
      <c r="I234" s="31">
        <v>0</v>
      </c>
      <c r="J234" s="31">
        <v>0</v>
      </c>
    </row>
    <row r="235" spans="1:10" s="8" customFormat="1" ht="15.75" x14ac:dyDescent="0.2">
      <c r="A235" s="117"/>
      <c r="B235" s="118"/>
      <c r="C235" s="118"/>
      <c r="D235" s="30" t="s">
        <v>21</v>
      </c>
      <c r="E235" s="31">
        <v>0</v>
      </c>
      <c r="F235" s="31">
        <v>0</v>
      </c>
      <c r="G235" s="31">
        <v>0</v>
      </c>
      <c r="H235" s="31">
        <v>0</v>
      </c>
      <c r="I235" s="31">
        <v>0</v>
      </c>
      <c r="J235" s="31">
        <v>0</v>
      </c>
    </row>
    <row r="236" spans="1:10" s="8" customFormat="1" ht="15.75" customHeight="1" x14ac:dyDescent="0.2">
      <c r="A236" s="117" t="s">
        <v>100</v>
      </c>
      <c r="B236" s="118" t="s">
        <v>36</v>
      </c>
      <c r="C236" s="118" t="s">
        <v>101</v>
      </c>
      <c r="D236" s="28" t="s">
        <v>17</v>
      </c>
      <c r="E236" s="29">
        <v>9003.6</v>
      </c>
      <c r="F236" s="29">
        <v>9050.2000000000007</v>
      </c>
      <c r="G236" s="29">
        <v>9050.2000000000007</v>
      </c>
      <c r="H236" s="29">
        <v>9050.2000000000007</v>
      </c>
      <c r="I236" s="29">
        <v>9050.2000000000007</v>
      </c>
      <c r="J236" s="29">
        <v>45204.4</v>
      </c>
    </row>
    <row r="237" spans="1:10" s="8" customFormat="1" ht="15.75" x14ac:dyDescent="0.2">
      <c r="A237" s="117"/>
      <c r="B237" s="118"/>
      <c r="C237" s="118"/>
      <c r="D237" s="30" t="s">
        <v>18</v>
      </c>
      <c r="E237" s="31">
        <v>0</v>
      </c>
      <c r="F237" s="31">
        <v>0</v>
      </c>
      <c r="G237" s="31">
        <v>0</v>
      </c>
      <c r="H237" s="31">
        <v>0</v>
      </c>
      <c r="I237" s="31">
        <v>0</v>
      </c>
      <c r="J237" s="31">
        <v>0</v>
      </c>
    </row>
    <row r="238" spans="1:10" s="8" customFormat="1" ht="15.75" x14ac:dyDescent="0.2">
      <c r="A238" s="117"/>
      <c r="B238" s="118"/>
      <c r="C238" s="118"/>
      <c r="D238" s="30" t="s">
        <v>19</v>
      </c>
      <c r="E238" s="31">
        <v>9003.6</v>
      </c>
      <c r="F238" s="31">
        <v>9050.2000000000007</v>
      </c>
      <c r="G238" s="31">
        <v>9050.2000000000007</v>
      </c>
      <c r="H238" s="31">
        <v>9050.2000000000007</v>
      </c>
      <c r="I238" s="31">
        <v>9050.2000000000007</v>
      </c>
      <c r="J238" s="31">
        <v>45204.4</v>
      </c>
    </row>
    <row r="239" spans="1:10" s="8" customFormat="1" ht="15.75" x14ac:dyDescent="0.2">
      <c r="A239" s="117"/>
      <c r="B239" s="118"/>
      <c r="C239" s="118"/>
      <c r="D239" s="30" t="s">
        <v>20</v>
      </c>
      <c r="E239" s="31">
        <v>0</v>
      </c>
      <c r="F239" s="31">
        <v>0</v>
      </c>
      <c r="G239" s="31">
        <v>0</v>
      </c>
      <c r="H239" s="31">
        <v>0</v>
      </c>
      <c r="I239" s="31">
        <v>0</v>
      </c>
      <c r="J239" s="31">
        <v>0</v>
      </c>
    </row>
    <row r="240" spans="1:10" s="8" customFormat="1" ht="15.75" x14ac:dyDescent="0.2">
      <c r="A240" s="117"/>
      <c r="B240" s="118"/>
      <c r="C240" s="118"/>
      <c r="D240" s="30" t="s">
        <v>21</v>
      </c>
      <c r="E240" s="31">
        <v>0</v>
      </c>
      <c r="F240" s="31">
        <v>0</v>
      </c>
      <c r="G240" s="31">
        <v>0</v>
      </c>
      <c r="H240" s="31">
        <v>0</v>
      </c>
      <c r="I240" s="31">
        <v>0</v>
      </c>
      <c r="J240" s="31">
        <v>0</v>
      </c>
    </row>
    <row r="241" spans="1:10" s="8" customFormat="1" ht="15.75" customHeight="1" x14ac:dyDescent="0.2">
      <c r="A241" s="117" t="s">
        <v>102</v>
      </c>
      <c r="B241" s="118" t="s">
        <v>36</v>
      </c>
      <c r="C241" s="118" t="s">
        <v>103</v>
      </c>
      <c r="D241" s="28" t="s">
        <v>17</v>
      </c>
      <c r="E241" s="29">
        <v>278282.8</v>
      </c>
      <c r="F241" s="29">
        <v>278547.40000000002</v>
      </c>
      <c r="G241" s="29">
        <v>278797.8</v>
      </c>
      <c r="H241" s="29">
        <v>259504.04</v>
      </c>
      <c r="I241" s="29">
        <v>260768.84</v>
      </c>
      <c r="J241" s="29">
        <v>1355900.88</v>
      </c>
    </row>
    <row r="242" spans="1:10" s="8" customFormat="1" ht="15.75" x14ac:dyDescent="0.2">
      <c r="A242" s="117"/>
      <c r="B242" s="118"/>
      <c r="C242" s="118"/>
      <c r="D242" s="30" t="s">
        <v>18</v>
      </c>
      <c r="E242" s="31">
        <v>0</v>
      </c>
      <c r="F242" s="31">
        <v>0</v>
      </c>
      <c r="G242" s="31">
        <v>0</v>
      </c>
      <c r="H242" s="31">
        <v>0</v>
      </c>
      <c r="I242" s="31">
        <v>0</v>
      </c>
      <c r="J242" s="31">
        <v>0</v>
      </c>
    </row>
    <row r="243" spans="1:10" s="8" customFormat="1" ht="15.75" x14ac:dyDescent="0.2">
      <c r="A243" s="117"/>
      <c r="B243" s="118"/>
      <c r="C243" s="118"/>
      <c r="D243" s="30" t="s">
        <v>19</v>
      </c>
      <c r="E243" s="31">
        <v>276678.8</v>
      </c>
      <c r="F243" s="31">
        <v>276943.40000000002</v>
      </c>
      <c r="G243" s="31">
        <v>277193.8</v>
      </c>
      <c r="H243" s="31">
        <v>258047.6</v>
      </c>
      <c r="I243" s="31">
        <v>259312.4</v>
      </c>
      <c r="J243" s="31">
        <v>1348176</v>
      </c>
    </row>
    <row r="244" spans="1:10" s="8" customFormat="1" ht="15.75" x14ac:dyDescent="0.2">
      <c r="A244" s="117"/>
      <c r="B244" s="118"/>
      <c r="C244" s="118"/>
      <c r="D244" s="30" t="s">
        <v>20</v>
      </c>
      <c r="E244" s="31">
        <v>1604</v>
      </c>
      <c r="F244" s="31">
        <v>1604</v>
      </c>
      <c r="G244" s="31">
        <v>1604</v>
      </c>
      <c r="H244" s="31">
        <v>1456.44</v>
      </c>
      <c r="I244" s="31">
        <v>1456.44</v>
      </c>
      <c r="J244" s="31">
        <v>7724.88</v>
      </c>
    </row>
    <row r="245" spans="1:10" s="8" customFormat="1" ht="15.75" x14ac:dyDescent="0.2">
      <c r="A245" s="117"/>
      <c r="B245" s="118"/>
      <c r="C245" s="118"/>
      <c r="D245" s="30" t="s">
        <v>21</v>
      </c>
      <c r="E245" s="31">
        <v>0</v>
      </c>
      <c r="F245" s="31">
        <v>0</v>
      </c>
      <c r="G245" s="31">
        <v>0</v>
      </c>
      <c r="H245" s="31">
        <v>0</v>
      </c>
      <c r="I245" s="31">
        <v>0</v>
      </c>
      <c r="J245" s="31">
        <v>0</v>
      </c>
    </row>
    <row r="246" spans="1:10" s="8" customFormat="1" ht="15.75" customHeight="1" x14ac:dyDescent="0.2">
      <c r="A246" s="119" t="s">
        <v>104</v>
      </c>
      <c r="B246" s="120" t="s">
        <v>36</v>
      </c>
      <c r="C246" s="120" t="s">
        <v>105</v>
      </c>
      <c r="D246" s="20" t="s">
        <v>17</v>
      </c>
      <c r="E246" s="21">
        <v>0</v>
      </c>
      <c r="F246" s="21">
        <v>0</v>
      </c>
      <c r="G246" s="21">
        <v>0</v>
      </c>
      <c r="H246" s="21">
        <v>5700</v>
      </c>
      <c r="I246" s="21">
        <v>5700</v>
      </c>
      <c r="J246" s="21">
        <v>11400</v>
      </c>
    </row>
    <row r="247" spans="1:10" s="8" customFormat="1" ht="15.75" x14ac:dyDescent="0.2">
      <c r="A247" s="119"/>
      <c r="B247" s="120"/>
      <c r="C247" s="120"/>
      <c r="D247" s="22" t="s">
        <v>18</v>
      </c>
      <c r="E247" s="23">
        <v>0</v>
      </c>
      <c r="F247" s="23">
        <v>0</v>
      </c>
      <c r="G247" s="23">
        <v>0</v>
      </c>
      <c r="H247" s="23">
        <v>5640</v>
      </c>
      <c r="I247" s="23">
        <v>5640</v>
      </c>
      <c r="J247" s="23">
        <v>11280</v>
      </c>
    </row>
    <row r="248" spans="1:10" s="8" customFormat="1" ht="15.75" x14ac:dyDescent="0.2">
      <c r="A248" s="119"/>
      <c r="B248" s="120"/>
      <c r="C248" s="120"/>
      <c r="D248" s="22" t="s">
        <v>19</v>
      </c>
      <c r="E248" s="23">
        <v>0</v>
      </c>
      <c r="F248" s="23">
        <v>0</v>
      </c>
      <c r="G248" s="23">
        <v>0</v>
      </c>
      <c r="H248" s="23">
        <v>60</v>
      </c>
      <c r="I248" s="23">
        <v>60</v>
      </c>
      <c r="J248" s="23">
        <v>120</v>
      </c>
    </row>
    <row r="249" spans="1:10" s="8" customFormat="1" ht="15.75" x14ac:dyDescent="0.2">
      <c r="A249" s="119"/>
      <c r="B249" s="120"/>
      <c r="C249" s="120"/>
      <c r="D249" s="22" t="s">
        <v>20</v>
      </c>
      <c r="E249" s="23">
        <v>0</v>
      </c>
      <c r="F249" s="23">
        <v>0</v>
      </c>
      <c r="G249" s="23">
        <v>0</v>
      </c>
      <c r="H249" s="23">
        <v>0</v>
      </c>
      <c r="I249" s="23">
        <v>0</v>
      </c>
      <c r="J249" s="23">
        <v>0</v>
      </c>
    </row>
    <row r="250" spans="1:10" s="8" customFormat="1" ht="15.75" x14ac:dyDescent="0.2">
      <c r="A250" s="119"/>
      <c r="B250" s="120"/>
      <c r="C250" s="120"/>
      <c r="D250" s="22" t="s">
        <v>21</v>
      </c>
      <c r="E250" s="23">
        <v>0</v>
      </c>
      <c r="F250" s="23">
        <v>0</v>
      </c>
      <c r="G250" s="23">
        <v>0</v>
      </c>
      <c r="H250" s="23">
        <v>0</v>
      </c>
      <c r="I250" s="23">
        <v>0</v>
      </c>
      <c r="J250" s="23">
        <v>0</v>
      </c>
    </row>
    <row r="251" spans="1:10" s="8" customFormat="1" ht="15.75" customHeight="1" x14ac:dyDescent="0.2">
      <c r="A251" s="115" t="s">
        <v>106</v>
      </c>
      <c r="B251" s="116" t="s">
        <v>33</v>
      </c>
      <c r="C251" s="116" t="s">
        <v>107</v>
      </c>
      <c r="D251" s="24" t="s">
        <v>17</v>
      </c>
      <c r="E251" s="25">
        <v>23736.2</v>
      </c>
      <c r="F251" s="25">
        <v>23902.400000000001</v>
      </c>
      <c r="G251" s="25">
        <v>24005.3</v>
      </c>
      <c r="H251" s="25">
        <v>16932.900000000001</v>
      </c>
      <c r="I251" s="25">
        <v>16932.900000000001</v>
      </c>
      <c r="J251" s="25">
        <v>105509.7</v>
      </c>
    </row>
    <row r="252" spans="1:10" s="8" customFormat="1" ht="15.75" x14ac:dyDescent="0.2">
      <c r="A252" s="115"/>
      <c r="B252" s="116"/>
      <c r="C252" s="116"/>
      <c r="D252" s="26" t="s">
        <v>18</v>
      </c>
      <c r="E252" s="27">
        <v>0</v>
      </c>
      <c r="F252" s="27">
        <v>0</v>
      </c>
      <c r="G252" s="27">
        <v>0</v>
      </c>
      <c r="H252" s="27">
        <v>0</v>
      </c>
      <c r="I252" s="27">
        <v>0</v>
      </c>
      <c r="J252" s="27">
        <v>0</v>
      </c>
    </row>
    <row r="253" spans="1:10" s="8" customFormat="1" ht="15.75" x14ac:dyDescent="0.2">
      <c r="A253" s="115"/>
      <c r="B253" s="116"/>
      <c r="C253" s="116"/>
      <c r="D253" s="26" t="s">
        <v>19</v>
      </c>
      <c r="E253" s="27">
        <v>23736.2</v>
      </c>
      <c r="F253" s="27">
        <v>23902.400000000001</v>
      </c>
      <c r="G253" s="27">
        <v>24005.3</v>
      </c>
      <c r="H253" s="27">
        <v>16932.900000000001</v>
      </c>
      <c r="I253" s="27">
        <v>16932.900000000001</v>
      </c>
      <c r="J253" s="27">
        <v>105509.7</v>
      </c>
    </row>
    <row r="254" spans="1:10" s="8" customFormat="1" ht="15.75" x14ac:dyDescent="0.2">
      <c r="A254" s="115"/>
      <c r="B254" s="116"/>
      <c r="C254" s="116"/>
      <c r="D254" s="26" t="s">
        <v>20</v>
      </c>
      <c r="E254" s="27">
        <v>0</v>
      </c>
      <c r="F254" s="27">
        <v>0</v>
      </c>
      <c r="G254" s="27">
        <v>0</v>
      </c>
      <c r="H254" s="27">
        <v>0</v>
      </c>
      <c r="I254" s="27">
        <v>0</v>
      </c>
      <c r="J254" s="27">
        <v>0</v>
      </c>
    </row>
    <row r="255" spans="1:10" s="8" customFormat="1" ht="15.75" x14ac:dyDescent="0.2">
      <c r="A255" s="115"/>
      <c r="B255" s="116"/>
      <c r="C255" s="116"/>
      <c r="D255" s="26" t="s">
        <v>21</v>
      </c>
      <c r="E255" s="27">
        <v>0</v>
      </c>
      <c r="F255" s="27">
        <v>0</v>
      </c>
      <c r="G255" s="27">
        <v>0</v>
      </c>
      <c r="H255" s="27">
        <v>0</v>
      </c>
      <c r="I255" s="27">
        <v>0</v>
      </c>
      <c r="J255" s="27">
        <v>0</v>
      </c>
    </row>
    <row r="256" spans="1:10" s="8" customFormat="1" ht="21" customHeight="1" x14ac:dyDescent="0.2">
      <c r="A256" s="117" t="s">
        <v>108</v>
      </c>
      <c r="B256" s="118" t="s">
        <v>36</v>
      </c>
      <c r="C256" s="118" t="s">
        <v>109</v>
      </c>
      <c r="D256" s="28" t="s">
        <v>17</v>
      </c>
      <c r="E256" s="29">
        <v>18227.2</v>
      </c>
      <c r="F256" s="29">
        <v>18393.400000000001</v>
      </c>
      <c r="G256" s="29">
        <v>18496.3</v>
      </c>
      <c r="H256" s="29">
        <v>14872.5</v>
      </c>
      <c r="I256" s="29">
        <v>14872.5</v>
      </c>
      <c r="J256" s="29">
        <v>84861.9</v>
      </c>
    </row>
    <row r="257" spans="1:10" s="8" customFormat="1" ht="21" customHeight="1" x14ac:dyDescent="0.2">
      <c r="A257" s="117"/>
      <c r="B257" s="118"/>
      <c r="C257" s="118"/>
      <c r="D257" s="30" t="s">
        <v>18</v>
      </c>
      <c r="E257" s="31">
        <v>0</v>
      </c>
      <c r="F257" s="31">
        <v>0</v>
      </c>
      <c r="G257" s="31">
        <v>0</v>
      </c>
      <c r="H257" s="31">
        <v>0</v>
      </c>
      <c r="I257" s="31">
        <v>0</v>
      </c>
      <c r="J257" s="31">
        <v>0</v>
      </c>
    </row>
    <row r="258" spans="1:10" s="8" customFormat="1" ht="21" customHeight="1" x14ac:dyDescent="0.2">
      <c r="A258" s="117"/>
      <c r="B258" s="118"/>
      <c r="C258" s="118"/>
      <c r="D258" s="30" t="s">
        <v>19</v>
      </c>
      <c r="E258" s="31">
        <v>18227.2</v>
      </c>
      <c r="F258" s="31">
        <v>18393.400000000001</v>
      </c>
      <c r="G258" s="31">
        <v>18496.3</v>
      </c>
      <c r="H258" s="31">
        <v>14872.5</v>
      </c>
      <c r="I258" s="31">
        <v>14872.5</v>
      </c>
      <c r="J258" s="31">
        <v>84861.9</v>
      </c>
    </row>
    <row r="259" spans="1:10" s="8" customFormat="1" ht="21" customHeight="1" x14ac:dyDescent="0.2">
      <c r="A259" s="117"/>
      <c r="B259" s="118"/>
      <c r="C259" s="118"/>
      <c r="D259" s="30" t="s">
        <v>20</v>
      </c>
      <c r="E259" s="31">
        <v>0</v>
      </c>
      <c r="F259" s="31">
        <v>0</v>
      </c>
      <c r="G259" s="31">
        <v>0</v>
      </c>
      <c r="H259" s="31">
        <v>0</v>
      </c>
      <c r="I259" s="31">
        <v>0</v>
      </c>
      <c r="J259" s="31">
        <v>0</v>
      </c>
    </row>
    <row r="260" spans="1:10" s="8" customFormat="1" ht="21" customHeight="1" x14ac:dyDescent="0.2">
      <c r="A260" s="117"/>
      <c r="B260" s="118"/>
      <c r="C260" s="118"/>
      <c r="D260" s="30" t="s">
        <v>21</v>
      </c>
      <c r="E260" s="31">
        <v>0</v>
      </c>
      <c r="F260" s="31">
        <v>0</v>
      </c>
      <c r="G260" s="31">
        <v>0</v>
      </c>
      <c r="H260" s="31">
        <v>0</v>
      </c>
      <c r="I260" s="31">
        <v>0</v>
      </c>
      <c r="J260" s="31">
        <v>0</v>
      </c>
    </row>
    <row r="261" spans="1:10" s="8" customFormat="1" ht="20.25" customHeight="1" x14ac:dyDescent="0.2">
      <c r="A261" s="117" t="s">
        <v>110</v>
      </c>
      <c r="B261" s="118" t="s">
        <v>36</v>
      </c>
      <c r="C261" s="118" t="s">
        <v>111</v>
      </c>
      <c r="D261" s="28" t="s">
        <v>17</v>
      </c>
      <c r="E261" s="29">
        <v>5509</v>
      </c>
      <c r="F261" s="29">
        <v>5509</v>
      </c>
      <c r="G261" s="29">
        <v>5509</v>
      </c>
      <c r="H261" s="29">
        <v>2060.4</v>
      </c>
      <c r="I261" s="29">
        <v>2060.4</v>
      </c>
      <c r="J261" s="29">
        <v>20647.8</v>
      </c>
    </row>
    <row r="262" spans="1:10" s="8" customFormat="1" ht="20.25" customHeight="1" x14ac:dyDescent="0.2">
      <c r="A262" s="117"/>
      <c r="B262" s="118"/>
      <c r="C262" s="118"/>
      <c r="D262" s="30" t="s">
        <v>18</v>
      </c>
      <c r="E262" s="31">
        <v>0</v>
      </c>
      <c r="F262" s="31">
        <v>0</v>
      </c>
      <c r="G262" s="31">
        <v>0</v>
      </c>
      <c r="H262" s="31">
        <v>0</v>
      </c>
      <c r="I262" s="31">
        <v>0</v>
      </c>
      <c r="J262" s="31">
        <v>0</v>
      </c>
    </row>
    <row r="263" spans="1:10" s="8" customFormat="1" ht="20.25" customHeight="1" x14ac:dyDescent="0.2">
      <c r="A263" s="117"/>
      <c r="B263" s="118"/>
      <c r="C263" s="118"/>
      <c r="D263" s="30" t="s">
        <v>19</v>
      </c>
      <c r="E263" s="31">
        <v>5509</v>
      </c>
      <c r="F263" s="31">
        <v>5509</v>
      </c>
      <c r="G263" s="31">
        <v>5509</v>
      </c>
      <c r="H263" s="31">
        <v>2060.4</v>
      </c>
      <c r="I263" s="31">
        <v>2060.4</v>
      </c>
      <c r="J263" s="31">
        <v>20647.8</v>
      </c>
    </row>
    <row r="264" spans="1:10" s="8" customFormat="1" ht="20.25" customHeight="1" x14ac:dyDescent="0.2">
      <c r="A264" s="117"/>
      <c r="B264" s="118"/>
      <c r="C264" s="118"/>
      <c r="D264" s="30" t="s">
        <v>20</v>
      </c>
      <c r="E264" s="31">
        <v>0</v>
      </c>
      <c r="F264" s="31">
        <v>0</v>
      </c>
      <c r="G264" s="31">
        <v>0</v>
      </c>
      <c r="H264" s="31">
        <v>0</v>
      </c>
      <c r="I264" s="31">
        <v>0</v>
      </c>
      <c r="J264" s="31">
        <v>0</v>
      </c>
    </row>
    <row r="265" spans="1:10" s="8" customFormat="1" ht="20.25" customHeight="1" x14ac:dyDescent="0.2">
      <c r="A265" s="117"/>
      <c r="B265" s="118"/>
      <c r="C265" s="118"/>
      <c r="D265" s="30" t="s">
        <v>21</v>
      </c>
      <c r="E265" s="31">
        <v>0</v>
      </c>
      <c r="F265" s="31">
        <v>0</v>
      </c>
      <c r="G265" s="31">
        <v>0</v>
      </c>
      <c r="H265" s="31">
        <v>0</v>
      </c>
      <c r="I265" s="31">
        <v>0</v>
      </c>
      <c r="J265" s="31">
        <v>0</v>
      </c>
    </row>
    <row r="266" spans="1:10" s="8" customFormat="1" ht="15.75" customHeight="1" x14ac:dyDescent="0.2">
      <c r="A266" s="115" t="s">
        <v>112</v>
      </c>
      <c r="B266" s="116" t="s">
        <v>36</v>
      </c>
      <c r="C266" s="116" t="s">
        <v>113</v>
      </c>
      <c r="D266" s="24" t="s">
        <v>17</v>
      </c>
      <c r="E266" s="25">
        <v>154980</v>
      </c>
      <c r="F266" s="25">
        <v>152720.6</v>
      </c>
      <c r="G266" s="25">
        <v>151666.70000000001</v>
      </c>
      <c r="H266" s="25">
        <v>133340.70000000001</v>
      </c>
      <c r="I266" s="25">
        <v>133340.70000000001</v>
      </c>
      <c r="J266" s="25">
        <v>726048.7</v>
      </c>
    </row>
    <row r="267" spans="1:10" s="8" customFormat="1" ht="15.75" x14ac:dyDescent="0.2">
      <c r="A267" s="115"/>
      <c r="B267" s="116"/>
      <c r="C267" s="116"/>
      <c r="D267" s="26" t="s">
        <v>18</v>
      </c>
      <c r="E267" s="27">
        <v>11978.9</v>
      </c>
      <c r="F267" s="27">
        <v>12188.1</v>
      </c>
      <c r="G267" s="27">
        <v>12408.9</v>
      </c>
      <c r="H267" s="27">
        <v>12577.7</v>
      </c>
      <c r="I267" s="27">
        <v>12577.7</v>
      </c>
      <c r="J267" s="27">
        <v>61731.3</v>
      </c>
    </row>
    <row r="268" spans="1:10" ht="15.75" x14ac:dyDescent="0.25">
      <c r="A268" s="115"/>
      <c r="B268" s="116"/>
      <c r="C268" s="116"/>
      <c r="D268" s="26" t="s">
        <v>19</v>
      </c>
      <c r="E268" s="27">
        <v>143001.1</v>
      </c>
      <c r="F268" s="27">
        <v>140532.5</v>
      </c>
      <c r="G268" s="27">
        <v>139257.79999999999</v>
      </c>
      <c r="H268" s="27">
        <v>120763</v>
      </c>
      <c r="I268" s="27">
        <v>120763</v>
      </c>
      <c r="J268" s="27">
        <v>664317.4</v>
      </c>
    </row>
    <row r="269" spans="1:10" ht="15.75" x14ac:dyDescent="0.25">
      <c r="A269" s="115"/>
      <c r="B269" s="116"/>
      <c r="C269" s="116"/>
      <c r="D269" s="26" t="s">
        <v>20</v>
      </c>
      <c r="E269" s="27">
        <v>0</v>
      </c>
      <c r="F269" s="27">
        <v>0</v>
      </c>
      <c r="G269" s="27">
        <v>0</v>
      </c>
      <c r="H269" s="27">
        <v>0</v>
      </c>
      <c r="I269" s="27">
        <v>0</v>
      </c>
      <c r="J269" s="27">
        <v>0</v>
      </c>
    </row>
    <row r="270" spans="1:10" ht="15.75" x14ac:dyDescent="0.25">
      <c r="A270" s="115"/>
      <c r="B270" s="116"/>
      <c r="C270" s="116"/>
      <c r="D270" s="26" t="s">
        <v>21</v>
      </c>
      <c r="E270" s="27">
        <v>0</v>
      </c>
      <c r="F270" s="27">
        <v>0</v>
      </c>
      <c r="G270" s="27">
        <v>0</v>
      </c>
      <c r="H270" s="27">
        <v>0</v>
      </c>
      <c r="I270" s="27">
        <v>0</v>
      </c>
      <c r="J270" s="27">
        <v>0</v>
      </c>
    </row>
  </sheetData>
  <autoFilter ref="A10:J270"/>
  <mergeCells count="165">
    <mergeCell ref="G1:J1"/>
    <mergeCell ref="G2:J2"/>
    <mergeCell ref="G3:J3"/>
    <mergeCell ref="A5:J5"/>
    <mergeCell ref="A9:A10"/>
    <mergeCell ref="B9:B10"/>
    <mergeCell ref="C9:C10"/>
    <mergeCell ref="D9:D10"/>
    <mergeCell ref="E9:J9"/>
    <mergeCell ref="A11:A15"/>
    <mergeCell ref="B11:B15"/>
    <mergeCell ref="C11:C15"/>
    <mergeCell ref="A16:A20"/>
    <mergeCell ref="B16:B20"/>
    <mergeCell ref="C16:C20"/>
    <mergeCell ref="A21:A25"/>
    <mergeCell ref="B21:B25"/>
    <mergeCell ref="C21:C25"/>
    <mergeCell ref="A26:A30"/>
    <mergeCell ref="B26:B30"/>
    <mergeCell ref="C26:C30"/>
    <mergeCell ref="A31:A35"/>
    <mergeCell ref="B31:B35"/>
    <mergeCell ref="C31:C35"/>
    <mergeCell ref="A36:A40"/>
    <mergeCell ref="B36:B40"/>
    <mergeCell ref="C36:C40"/>
    <mergeCell ref="A41:A45"/>
    <mergeCell ref="B41:B45"/>
    <mergeCell ref="C41:C45"/>
    <mergeCell ref="A46:A50"/>
    <mergeCell ref="B46:B50"/>
    <mergeCell ref="C46:C50"/>
    <mergeCell ref="A51:A55"/>
    <mergeCell ref="B51:B55"/>
    <mergeCell ref="C51:C55"/>
    <mergeCell ref="A56:A60"/>
    <mergeCell ref="B56:B60"/>
    <mergeCell ref="C56:C60"/>
    <mergeCell ref="A61:A65"/>
    <mergeCell ref="B61:B65"/>
    <mergeCell ref="C61:C65"/>
    <mergeCell ref="A66:A70"/>
    <mergeCell ref="B66:B70"/>
    <mergeCell ref="C66:C70"/>
    <mergeCell ref="A71:A75"/>
    <mergeCell ref="B71:B75"/>
    <mergeCell ref="C71:C75"/>
    <mergeCell ref="A76:A80"/>
    <mergeCell ref="B76:B80"/>
    <mergeCell ref="C76:C80"/>
    <mergeCell ref="A81:A85"/>
    <mergeCell ref="B81:B85"/>
    <mergeCell ref="C81:C85"/>
    <mergeCell ref="A86:A90"/>
    <mergeCell ref="B86:B90"/>
    <mergeCell ref="C86:C90"/>
    <mergeCell ref="A91:A95"/>
    <mergeCell ref="B91:B95"/>
    <mergeCell ref="C91:C95"/>
    <mergeCell ref="A96:A100"/>
    <mergeCell ref="B96:B100"/>
    <mergeCell ref="C96:C100"/>
    <mergeCell ref="A101:A105"/>
    <mergeCell ref="B101:B105"/>
    <mergeCell ref="C101:C105"/>
    <mergeCell ref="A106:A110"/>
    <mergeCell ref="B106:B110"/>
    <mergeCell ref="C106:C110"/>
    <mergeCell ref="A111:A115"/>
    <mergeCell ref="B111:B115"/>
    <mergeCell ref="C111:C115"/>
    <mergeCell ref="A116:A120"/>
    <mergeCell ref="B116:B120"/>
    <mergeCell ref="C116:C120"/>
    <mergeCell ref="A121:A125"/>
    <mergeCell ref="B121:B125"/>
    <mergeCell ref="C121:C125"/>
    <mergeCell ref="A126:A130"/>
    <mergeCell ref="B126:B130"/>
    <mergeCell ref="C126:C130"/>
    <mergeCell ref="A131:A135"/>
    <mergeCell ref="B131:B135"/>
    <mergeCell ref="C131:C135"/>
    <mergeCell ref="A136:A140"/>
    <mergeCell ref="B136:B140"/>
    <mergeCell ref="C136:C140"/>
    <mergeCell ref="A141:A145"/>
    <mergeCell ref="B141:B145"/>
    <mergeCell ref="C141:C145"/>
    <mergeCell ref="A146:A150"/>
    <mergeCell ref="B146:B150"/>
    <mergeCell ref="C146:C150"/>
    <mergeCell ref="A151:A155"/>
    <mergeCell ref="B151:B155"/>
    <mergeCell ref="C151:C155"/>
    <mergeCell ref="A156:A160"/>
    <mergeCell ref="B156:B160"/>
    <mergeCell ref="C156:C160"/>
    <mergeCell ref="A161:A165"/>
    <mergeCell ref="B161:B165"/>
    <mergeCell ref="C161:C165"/>
    <mergeCell ref="A166:A170"/>
    <mergeCell ref="B166:B170"/>
    <mergeCell ref="C166:C170"/>
    <mergeCell ref="A171:A175"/>
    <mergeCell ref="B171:B175"/>
    <mergeCell ref="C171:C175"/>
    <mergeCell ref="A176:A180"/>
    <mergeCell ref="B176:B180"/>
    <mergeCell ref="C176:C180"/>
    <mergeCell ref="A181:A185"/>
    <mergeCell ref="B181:B185"/>
    <mergeCell ref="C181:C185"/>
    <mergeCell ref="A186:A190"/>
    <mergeCell ref="B186:B190"/>
    <mergeCell ref="C186:C190"/>
    <mergeCell ref="A191:A195"/>
    <mergeCell ref="B191:B195"/>
    <mergeCell ref="C191:C195"/>
    <mergeCell ref="A196:A200"/>
    <mergeCell ref="B196:B200"/>
    <mergeCell ref="C196:C200"/>
    <mergeCell ref="A201:A205"/>
    <mergeCell ref="B201:B205"/>
    <mergeCell ref="C201:C205"/>
    <mergeCell ref="A206:A210"/>
    <mergeCell ref="B206:B210"/>
    <mergeCell ref="C206:C210"/>
    <mergeCell ref="A211:A215"/>
    <mergeCell ref="B211:B215"/>
    <mergeCell ref="C211:C215"/>
    <mergeCell ref="A216:A220"/>
    <mergeCell ref="B216:B220"/>
    <mergeCell ref="C216:C220"/>
    <mergeCell ref="A221:A225"/>
    <mergeCell ref="B221:B225"/>
    <mergeCell ref="C221:C225"/>
    <mergeCell ref="A226:A230"/>
    <mergeCell ref="B226:B230"/>
    <mergeCell ref="C226:C230"/>
    <mergeCell ref="A231:A235"/>
    <mergeCell ref="B231:B235"/>
    <mergeCell ref="C231:C235"/>
    <mergeCell ref="A236:A240"/>
    <mergeCell ref="B236:B240"/>
    <mergeCell ref="C236:C240"/>
    <mergeCell ref="A241:A245"/>
    <mergeCell ref="B241:B245"/>
    <mergeCell ref="C241:C245"/>
    <mergeCell ref="A246:A250"/>
    <mergeCell ref="B246:B250"/>
    <mergeCell ref="C246:C250"/>
    <mergeCell ref="A266:A270"/>
    <mergeCell ref="B266:B270"/>
    <mergeCell ref="C266:C270"/>
    <mergeCell ref="A251:A255"/>
    <mergeCell ref="B251:B255"/>
    <mergeCell ref="C251:C255"/>
    <mergeCell ref="A256:A260"/>
    <mergeCell ref="B256:B260"/>
    <mergeCell ref="C256:C260"/>
    <mergeCell ref="A261:A265"/>
    <mergeCell ref="B261:B265"/>
    <mergeCell ref="C261:C265"/>
  </mergeCells>
  <pageMargins left="0.70833333333333304" right="0.70833333333333304" top="0.74791666666666701" bottom="0.74791666666666701" header="0.511811023622047" footer="0.511811023622047"/>
  <pageSetup paperSize="9" scale="1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400"/>
  <sheetViews>
    <sheetView tabSelected="1" view="pageLayout" zoomScale="50" zoomScaleNormal="100" zoomScaleSheetLayoutView="70" zoomScalePageLayoutView="50" workbookViewId="0">
      <selection activeCell="A392" sqref="A392:O392"/>
    </sheetView>
  </sheetViews>
  <sheetFormatPr defaultColWidth="9.140625" defaultRowHeight="18.75" x14ac:dyDescent="0.3"/>
  <cols>
    <col min="1" max="1" width="6.140625" style="33" customWidth="1"/>
    <col min="2" max="2" width="48.140625" style="34" customWidth="1"/>
    <col min="3" max="3" width="35.5703125" style="34" customWidth="1"/>
    <col min="4" max="4" width="22.28515625" style="35" customWidth="1"/>
    <col min="5" max="5" width="20.28515625" style="36" customWidth="1"/>
    <col min="6" max="6" width="20.140625" style="37" customWidth="1"/>
    <col min="7" max="7" width="19.7109375" style="34" customWidth="1"/>
    <col min="8" max="14" width="20.5703125" style="38" customWidth="1"/>
    <col min="15" max="15" width="22" style="39" customWidth="1"/>
    <col min="16" max="257" width="9.140625" style="3"/>
    <col min="258" max="258" width="6.140625" style="3" customWidth="1"/>
    <col min="259" max="259" width="19.140625" style="3" customWidth="1"/>
    <col min="260" max="260" width="39.42578125" style="3" customWidth="1"/>
    <col min="261" max="261" width="35.5703125" style="3" customWidth="1"/>
    <col min="262" max="263" width="17.85546875" style="3" customWidth="1"/>
    <col min="264" max="264" width="18.140625" style="3" customWidth="1"/>
    <col min="265" max="265" width="18.7109375" style="3" customWidth="1"/>
    <col min="266" max="268" width="17.85546875" style="3" customWidth="1"/>
    <col min="269" max="269" width="18.140625" style="3" customWidth="1"/>
    <col min="270" max="270" width="17.85546875" style="3" customWidth="1"/>
    <col min="271" max="513" width="9.140625" style="3"/>
    <col min="514" max="514" width="6.140625" style="3" customWidth="1"/>
    <col min="515" max="515" width="19.140625" style="3" customWidth="1"/>
    <col min="516" max="516" width="39.42578125" style="3" customWidth="1"/>
    <col min="517" max="517" width="35.5703125" style="3" customWidth="1"/>
    <col min="518" max="519" width="17.85546875" style="3" customWidth="1"/>
    <col min="520" max="520" width="18.140625" style="3" customWidth="1"/>
    <col min="521" max="521" width="18.7109375" style="3" customWidth="1"/>
    <col min="522" max="524" width="17.85546875" style="3" customWidth="1"/>
    <col min="525" max="525" width="18.140625" style="3" customWidth="1"/>
    <col min="526" max="526" width="17.85546875" style="3" customWidth="1"/>
    <col min="527" max="769" width="9.140625" style="3"/>
    <col min="770" max="770" width="6.140625" style="3" customWidth="1"/>
    <col min="771" max="771" width="19.140625" style="3" customWidth="1"/>
    <col min="772" max="772" width="39.42578125" style="3" customWidth="1"/>
    <col min="773" max="773" width="35.5703125" style="3" customWidth="1"/>
    <col min="774" max="775" width="17.85546875" style="3" customWidth="1"/>
    <col min="776" max="776" width="18.140625" style="3" customWidth="1"/>
    <col min="777" max="777" width="18.7109375" style="3" customWidth="1"/>
    <col min="778" max="780" width="17.85546875" style="3" customWidth="1"/>
    <col min="781" max="781" width="18.140625" style="3" customWidth="1"/>
    <col min="782" max="782" width="17.85546875" style="3" customWidth="1"/>
    <col min="783" max="1024" width="9.140625" style="3"/>
  </cols>
  <sheetData>
    <row r="1" spans="1:15" ht="39" customHeight="1" x14ac:dyDescent="0.3">
      <c r="A1" s="40"/>
      <c r="B1" s="41"/>
      <c r="C1" s="41"/>
      <c r="D1" s="41"/>
      <c r="E1" s="42"/>
      <c r="F1" s="155" t="s">
        <v>204</v>
      </c>
      <c r="G1" s="155"/>
      <c r="H1" s="155"/>
      <c r="I1" s="155"/>
      <c r="J1" s="155"/>
      <c r="K1" s="155"/>
      <c r="L1" s="155"/>
      <c r="M1" s="155"/>
      <c r="N1" s="155"/>
      <c r="O1" s="155"/>
    </row>
    <row r="2" spans="1:15" ht="23.25" customHeight="1" x14ac:dyDescent="0.6">
      <c r="A2" s="40"/>
      <c r="B2" s="41"/>
      <c r="C2" s="41"/>
      <c r="D2" s="41"/>
      <c r="E2" s="42"/>
      <c r="F2" s="111"/>
      <c r="G2" s="112"/>
      <c r="H2" s="112"/>
      <c r="I2" s="112"/>
      <c r="J2" s="112"/>
      <c r="K2" s="112"/>
      <c r="L2" s="112"/>
      <c r="M2" s="112"/>
      <c r="N2" s="112"/>
      <c r="O2" s="111"/>
    </row>
    <row r="3" spans="1:15" ht="42" customHeight="1" x14ac:dyDescent="0.3">
      <c r="A3" s="40"/>
      <c r="B3" s="41"/>
      <c r="C3" s="41"/>
      <c r="D3" s="41"/>
      <c r="E3" s="42"/>
      <c r="F3" s="155" t="s">
        <v>203</v>
      </c>
      <c r="G3" s="155"/>
      <c r="H3" s="155"/>
      <c r="I3" s="155"/>
      <c r="J3" s="155"/>
      <c r="K3" s="155"/>
      <c r="L3" s="155"/>
      <c r="M3" s="155"/>
      <c r="N3" s="155"/>
      <c r="O3" s="155"/>
    </row>
    <row r="4" spans="1:15" ht="16.5" customHeight="1" x14ac:dyDescent="0.3">
      <c r="A4" s="40"/>
      <c r="B4" s="41"/>
      <c r="C4" s="41"/>
      <c r="D4" s="41"/>
      <c r="E4" s="42"/>
      <c r="F4" s="113"/>
      <c r="G4" s="114"/>
      <c r="H4" s="114"/>
      <c r="I4" s="114"/>
      <c r="J4" s="114"/>
      <c r="K4" s="114"/>
      <c r="L4" s="114"/>
      <c r="M4" s="114"/>
      <c r="N4" s="114"/>
      <c r="O4" s="114"/>
    </row>
    <row r="5" spans="1:15" ht="43.5" customHeight="1" x14ac:dyDescent="0.3">
      <c r="A5" s="40"/>
      <c r="B5" s="41"/>
      <c r="C5" s="41"/>
      <c r="D5" s="41"/>
      <c r="E5" s="42"/>
      <c r="F5" s="155" t="s">
        <v>202</v>
      </c>
      <c r="G5" s="155"/>
      <c r="H5" s="155"/>
      <c r="I5" s="155"/>
      <c r="J5" s="155"/>
      <c r="K5" s="155"/>
      <c r="L5" s="155"/>
      <c r="M5" s="155"/>
      <c r="N5" s="155"/>
      <c r="O5" s="155"/>
    </row>
    <row r="6" spans="1:15" x14ac:dyDescent="0.3">
      <c r="A6" s="40"/>
      <c r="B6" s="41"/>
      <c r="C6" s="41"/>
      <c r="D6" s="41"/>
      <c r="E6" s="42"/>
      <c r="F6" s="43"/>
      <c r="G6" s="44"/>
      <c r="H6" s="44"/>
      <c r="I6" s="44"/>
      <c r="J6" s="44"/>
      <c r="K6" s="44"/>
      <c r="L6" s="44"/>
      <c r="M6" s="44"/>
      <c r="N6" s="44"/>
      <c r="O6" s="45"/>
    </row>
    <row r="7" spans="1:15" x14ac:dyDescent="0.3">
      <c r="A7" s="40"/>
      <c r="B7" s="41"/>
      <c r="C7" s="41"/>
      <c r="D7" s="41"/>
      <c r="E7" s="42"/>
      <c r="F7" s="43"/>
      <c r="G7" s="44"/>
      <c r="H7" s="44"/>
      <c r="I7" s="44"/>
      <c r="J7" s="44"/>
      <c r="K7" s="44"/>
      <c r="L7" s="44"/>
      <c r="M7" s="44"/>
      <c r="N7" s="44"/>
      <c r="O7" s="45"/>
    </row>
    <row r="8" spans="1:15" x14ac:dyDescent="0.3">
      <c r="A8" s="40"/>
      <c r="B8" s="41"/>
      <c r="C8" s="41"/>
      <c r="D8" s="41"/>
      <c r="E8" s="42"/>
      <c r="F8" s="43"/>
      <c r="G8" s="44"/>
      <c r="H8" s="44"/>
      <c r="I8" s="44"/>
      <c r="J8" s="44"/>
      <c r="K8" s="44"/>
      <c r="L8" s="44"/>
      <c r="M8" s="44"/>
      <c r="N8" s="44"/>
      <c r="O8" s="46"/>
    </row>
    <row r="9" spans="1:15" ht="42" x14ac:dyDescent="0.55000000000000004">
      <c r="A9" s="156" t="s">
        <v>114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</row>
    <row r="10" spans="1:15" s="8" customFormat="1" ht="33.75" customHeight="1" x14ac:dyDescent="0.55000000000000004">
      <c r="A10" s="157" t="s">
        <v>115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</row>
    <row r="11" spans="1:15" s="8" customFormat="1" x14ac:dyDescent="0.3">
      <c r="A11" s="47"/>
      <c r="B11" s="48"/>
      <c r="C11" s="48"/>
      <c r="D11" s="49" t="e">
        <f>#REF!</f>
        <v>#REF!</v>
      </c>
      <c r="E11" s="50" t="e">
        <f>#REF!</f>
        <v>#REF!</v>
      </c>
      <c r="F11" s="49" t="e">
        <f>#REF!</f>
        <v>#REF!</v>
      </c>
      <c r="G11" s="49" t="e">
        <f>#REF!</f>
        <v>#REF!</v>
      </c>
      <c r="H11" s="49" t="e">
        <f>#REF!</f>
        <v>#REF!</v>
      </c>
      <c r="I11" s="49"/>
      <c r="J11" s="49"/>
      <c r="K11" s="49"/>
      <c r="L11" s="49"/>
      <c r="M11" s="49"/>
      <c r="N11" s="49"/>
      <c r="O11" s="51"/>
    </row>
    <row r="12" spans="1:15" s="8" customFormat="1" x14ac:dyDescent="0.3">
      <c r="A12" s="47"/>
      <c r="B12" s="48"/>
      <c r="C12" s="48"/>
      <c r="D12" s="49"/>
      <c r="E12" s="50"/>
      <c r="F12" s="49"/>
      <c r="G12" s="49"/>
      <c r="H12" s="49"/>
      <c r="I12" s="49"/>
      <c r="J12" s="49"/>
      <c r="K12" s="49"/>
      <c r="L12" s="49"/>
      <c r="M12" s="49"/>
      <c r="N12" s="49"/>
      <c r="O12" s="51"/>
    </row>
    <row r="13" spans="1:15" s="8" customFormat="1" x14ac:dyDescent="0.3">
      <c r="A13" s="33"/>
      <c r="B13" s="34"/>
      <c r="C13" s="34"/>
      <c r="D13" s="52" t="e">
        <f>D11-D16</f>
        <v>#REF!</v>
      </c>
      <c r="E13" s="53" t="e">
        <f>E11-E16</f>
        <v>#REF!</v>
      </c>
      <c r="F13" s="52" t="e">
        <f>F11-F16</f>
        <v>#REF!</v>
      </c>
      <c r="G13" s="52" t="e">
        <f>G11-G16</f>
        <v>#REF!</v>
      </c>
      <c r="H13" s="52" t="e">
        <f>H11-H16</f>
        <v>#REF!</v>
      </c>
      <c r="I13" s="52"/>
      <c r="J13" s="52"/>
      <c r="K13" s="52"/>
      <c r="L13" s="52"/>
      <c r="M13" s="52"/>
      <c r="N13" s="52"/>
      <c r="O13" s="45"/>
    </row>
    <row r="14" spans="1:15" s="8" customFormat="1" ht="30.75" customHeight="1" x14ac:dyDescent="0.2">
      <c r="A14" s="158" t="s">
        <v>4</v>
      </c>
      <c r="B14" s="159" t="s">
        <v>116</v>
      </c>
      <c r="C14" s="159" t="s">
        <v>117</v>
      </c>
      <c r="D14" s="160" t="s">
        <v>118</v>
      </c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</row>
    <row r="15" spans="1:15" s="8" customFormat="1" ht="36" customHeight="1" x14ac:dyDescent="0.2">
      <c r="A15" s="158"/>
      <c r="B15" s="159"/>
      <c r="C15" s="159"/>
      <c r="D15" s="54" t="s">
        <v>9</v>
      </c>
      <c r="E15" s="55" t="s">
        <v>10</v>
      </c>
      <c r="F15" s="54" t="s">
        <v>11</v>
      </c>
      <c r="G15" s="54" t="s">
        <v>12</v>
      </c>
      <c r="H15" s="54" t="s">
        <v>13</v>
      </c>
      <c r="I15" s="56" t="s">
        <v>119</v>
      </c>
      <c r="J15" s="56" t="s">
        <v>120</v>
      </c>
      <c r="K15" s="56" t="s">
        <v>121</v>
      </c>
      <c r="L15" s="56" t="s">
        <v>122</v>
      </c>
      <c r="M15" s="56" t="s">
        <v>123</v>
      </c>
      <c r="N15" s="56" t="s">
        <v>124</v>
      </c>
      <c r="O15" s="56" t="s">
        <v>14</v>
      </c>
    </row>
    <row r="16" spans="1:15" s="61" customFormat="1" ht="18.75" customHeight="1" x14ac:dyDescent="0.3">
      <c r="A16" s="142"/>
      <c r="B16" s="143" t="s">
        <v>125</v>
      </c>
      <c r="C16" s="59" t="s">
        <v>17</v>
      </c>
      <c r="D16" s="60">
        <f t="shared" ref="D16:O16" si="0">D17+D21+D31+D32</f>
        <v>15947574.479999999</v>
      </c>
      <c r="E16" s="60">
        <f t="shared" si="0"/>
        <v>17438783.750000004</v>
      </c>
      <c r="F16" s="60">
        <f t="shared" si="0"/>
        <v>19209832.220000003</v>
      </c>
      <c r="G16" s="60">
        <f t="shared" si="0"/>
        <v>17834064.52</v>
      </c>
      <c r="H16" s="60">
        <f t="shared" si="0"/>
        <v>18098104.819999997</v>
      </c>
      <c r="I16" s="60">
        <f t="shared" si="0"/>
        <v>18098104.819999997</v>
      </c>
      <c r="J16" s="60">
        <f t="shared" si="0"/>
        <v>18098104.819999997</v>
      </c>
      <c r="K16" s="60">
        <f t="shared" si="0"/>
        <v>18098104.819999997</v>
      </c>
      <c r="L16" s="60">
        <f t="shared" si="0"/>
        <v>18098104.819999997</v>
      </c>
      <c r="M16" s="60">
        <f t="shared" si="0"/>
        <v>18098104.819999997</v>
      </c>
      <c r="N16" s="60">
        <f t="shared" si="0"/>
        <v>18098104.819999997</v>
      </c>
      <c r="O16" s="60">
        <f t="shared" si="0"/>
        <v>197116988.71000001</v>
      </c>
    </row>
    <row r="17" spans="1:15" s="61" customFormat="1" x14ac:dyDescent="0.3">
      <c r="A17" s="142"/>
      <c r="B17" s="143"/>
      <c r="C17" s="59" t="s">
        <v>18</v>
      </c>
      <c r="D17" s="60">
        <f>D19</f>
        <v>1320942.7</v>
      </c>
      <c r="E17" s="60">
        <f>E19+E20</f>
        <v>2036725.3699999996</v>
      </c>
      <c r="F17" s="60">
        <f>F19+F20</f>
        <v>1807887.1999999997</v>
      </c>
      <c r="G17" s="60">
        <f t="shared" ref="G17:N17" si="1">G19</f>
        <v>1822366.5</v>
      </c>
      <c r="H17" s="60">
        <f t="shared" si="1"/>
        <v>2132196.9</v>
      </c>
      <c r="I17" s="60">
        <f t="shared" si="1"/>
        <v>2132196.9</v>
      </c>
      <c r="J17" s="60">
        <f t="shared" si="1"/>
        <v>2132196.9</v>
      </c>
      <c r="K17" s="60">
        <f t="shared" si="1"/>
        <v>2132196.9</v>
      </c>
      <c r="L17" s="60">
        <f t="shared" si="1"/>
        <v>2132196.9</v>
      </c>
      <c r="M17" s="60">
        <f t="shared" si="1"/>
        <v>2132196.9</v>
      </c>
      <c r="N17" s="60">
        <f t="shared" si="1"/>
        <v>2132196.9</v>
      </c>
      <c r="O17" s="60">
        <f>O19+O20</f>
        <v>21913300.069999997</v>
      </c>
    </row>
    <row r="18" spans="1:15" s="61" customFormat="1" x14ac:dyDescent="0.3">
      <c r="A18" s="142"/>
      <c r="B18" s="143"/>
      <c r="C18" s="59" t="s">
        <v>126</v>
      </c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</row>
    <row r="19" spans="1:15" s="63" customFormat="1" ht="37.5" x14ac:dyDescent="0.2">
      <c r="A19" s="142"/>
      <c r="B19" s="143"/>
      <c r="C19" s="59" t="s">
        <v>127</v>
      </c>
      <c r="D19" s="60">
        <f>D36+D144+D201+D267+D351+D386</f>
        <v>1320942.7</v>
      </c>
      <c r="E19" s="60">
        <f>E36+E144+E201+E267+E313+E386</f>
        <v>2032089.2999999996</v>
      </c>
      <c r="F19" s="60">
        <f>F36+F144+F201+F267+F313+F351+F386</f>
        <v>1800563.4999999998</v>
      </c>
      <c r="G19" s="60">
        <f t="shared" ref="G19:N19" si="2">G36+G144+G201+G267+G386</f>
        <v>1822366.5</v>
      </c>
      <c r="H19" s="60">
        <f t="shared" si="2"/>
        <v>2132196.9</v>
      </c>
      <c r="I19" s="60">
        <f t="shared" si="2"/>
        <v>2132196.9</v>
      </c>
      <c r="J19" s="60">
        <f t="shared" si="2"/>
        <v>2132196.9</v>
      </c>
      <c r="K19" s="60">
        <f t="shared" si="2"/>
        <v>2132196.9</v>
      </c>
      <c r="L19" s="60">
        <f t="shared" si="2"/>
        <v>2132196.9</v>
      </c>
      <c r="M19" s="60">
        <f t="shared" si="2"/>
        <v>2132196.9</v>
      </c>
      <c r="N19" s="60">
        <f t="shared" si="2"/>
        <v>2132196.9</v>
      </c>
      <c r="O19" s="60">
        <f>D19+E19+F19+G19+H19+I19+J19+K19+L19+M19+N19</f>
        <v>21901340.299999997</v>
      </c>
    </row>
    <row r="20" spans="1:15" s="63" customFormat="1" ht="66" customHeight="1" x14ac:dyDescent="0.2">
      <c r="A20" s="142"/>
      <c r="B20" s="143"/>
      <c r="C20" s="59" t="s">
        <v>128</v>
      </c>
      <c r="D20" s="64" t="s">
        <v>129</v>
      </c>
      <c r="E20" s="60">
        <f>E314</f>
        <v>4636.07</v>
      </c>
      <c r="F20" s="60">
        <f>F314</f>
        <v>7323.7</v>
      </c>
      <c r="G20" s="64" t="s">
        <v>129</v>
      </c>
      <c r="H20" s="64" t="s">
        <v>129</v>
      </c>
      <c r="I20" s="64" t="s">
        <v>129</v>
      </c>
      <c r="J20" s="64" t="s">
        <v>129</v>
      </c>
      <c r="K20" s="64" t="s">
        <v>129</v>
      </c>
      <c r="L20" s="64" t="s">
        <v>129</v>
      </c>
      <c r="M20" s="64" t="s">
        <v>129</v>
      </c>
      <c r="N20" s="64" t="s">
        <v>129</v>
      </c>
      <c r="O20" s="60">
        <f>E20+F20</f>
        <v>11959.77</v>
      </c>
    </row>
    <row r="21" spans="1:15" s="61" customFormat="1" x14ac:dyDescent="0.3">
      <c r="A21" s="142"/>
      <c r="B21" s="143"/>
      <c r="C21" s="59" t="s">
        <v>130</v>
      </c>
      <c r="D21" s="60">
        <f t="shared" ref="D21:O21" si="3">D23+D24+D25+D26+D27</f>
        <v>14586815.07</v>
      </c>
      <c r="E21" s="60">
        <f t="shared" si="3"/>
        <v>15313707.330000002</v>
      </c>
      <c r="F21" s="60">
        <f t="shared" si="3"/>
        <v>17373468.400000002</v>
      </c>
      <c r="G21" s="60">
        <f t="shared" si="3"/>
        <v>15991095.399999999</v>
      </c>
      <c r="H21" s="60">
        <f t="shared" si="3"/>
        <v>15942515.599999998</v>
      </c>
      <c r="I21" s="60">
        <f t="shared" si="3"/>
        <v>15942515.599999998</v>
      </c>
      <c r="J21" s="60">
        <f t="shared" si="3"/>
        <v>15942515.599999998</v>
      </c>
      <c r="K21" s="60">
        <f t="shared" si="3"/>
        <v>15942515.599999998</v>
      </c>
      <c r="L21" s="60">
        <f t="shared" si="3"/>
        <v>15942515.599999998</v>
      </c>
      <c r="M21" s="60">
        <f t="shared" si="3"/>
        <v>15942515.599999998</v>
      </c>
      <c r="N21" s="60">
        <f t="shared" si="3"/>
        <v>15942515.599999998</v>
      </c>
      <c r="O21" s="60">
        <f t="shared" si="3"/>
        <v>174862695.40000001</v>
      </c>
    </row>
    <row r="22" spans="1:15" s="61" customFormat="1" x14ac:dyDescent="0.3">
      <c r="A22" s="142"/>
      <c r="B22" s="143"/>
      <c r="C22" s="59" t="s">
        <v>126</v>
      </c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</row>
    <row r="23" spans="1:15" s="63" customFormat="1" ht="37.5" x14ac:dyDescent="0.2">
      <c r="A23" s="142"/>
      <c r="B23" s="143"/>
      <c r="C23" s="59" t="s">
        <v>127</v>
      </c>
      <c r="D23" s="60">
        <f t="shared" ref="D23:N23" si="4">D39+D150+D205+D272+D317+D355+D389</f>
        <v>9744689.1700000018</v>
      </c>
      <c r="E23" s="60">
        <f t="shared" si="4"/>
        <v>10158899.400000002</v>
      </c>
      <c r="F23" s="60">
        <f t="shared" si="4"/>
        <v>11533434.700000001</v>
      </c>
      <c r="G23" s="60">
        <f t="shared" si="4"/>
        <v>10569944.5</v>
      </c>
      <c r="H23" s="60">
        <f t="shared" si="4"/>
        <v>10511759.799999999</v>
      </c>
      <c r="I23" s="60">
        <f t="shared" si="4"/>
        <v>10511759.799999999</v>
      </c>
      <c r="J23" s="60">
        <f t="shared" si="4"/>
        <v>10511759.799999999</v>
      </c>
      <c r="K23" s="60">
        <f t="shared" si="4"/>
        <v>10511759.799999999</v>
      </c>
      <c r="L23" s="60">
        <f t="shared" si="4"/>
        <v>10511759.799999999</v>
      </c>
      <c r="M23" s="60">
        <f t="shared" si="4"/>
        <v>10511759.799999999</v>
      </c>
      <c r="N23" s="60">
        <f t="shared" si="4"/>
        <v>10511759.799999999</v>
      </c>
      <c r="O23" s="60">
        <f>D23+E23+F23+G23+H23+I23+J23+K23+L23+M23+N23</f>
        <v>115589286.36999999</v>
      </c>
    </row>
    <row r="24" spans="1:15" s="63" customFormat="1" ht="37.5" x14ac:dyDescent="0.2">
      <c r="A24" s="142"/>
      <c r="B24" s="143"/>
      <c r="C24" s="59" t="s">
        <v>131</v>
      </c>
      <c r="D24" s="60">
        <f t="shared" ref="D24:N24" si="5">D40+D151+D273</f>
        <v>4638203.5</v>
      </c>
      <c r="E24" s="60">
        <f t="shared" si="5"/>
        <v>4863780.7</v>
      </c>
      <c r="F24" s="60">
        <f t="shared" si="5"/>
        <v>5489441</v>
      </c>
      <c r="G24" s="60">
        <f t="shared" si="5"/>
        <v>5119565</v>
      </c>
      <c r="H24" s="60">
        <f t="shared" si="5"/>
        <v>5128800</v>
      </c>
      <c r="I24" s="60">
        <f t="shared" si="5"/>
        <v>5128800</v>
      </c>
      <c r="J24" s="60">
        <f t="shared" si="5"/>
        <v>5128800</v>
      </c>
      <c r="K24" s="60">
        <f t="shared" si="5"/>
        <v>5128800</v>
      </c>
      <c r="L24" s="60">
        <f t="shared" si="5"/>
        <v>5128800</v>
      </c>
      <c r="M24" s="60">
        <f t="shared" si="5"/>
        <v>5128800</v>
      </c>
      <c r="N24" s="60">
        <f t="shared" si="5"/>
        <v>5128800</v>
      </c>
      <c r="O24" s="60">
        <f>D24+E24+F24+G24+H24+I24+J24+K24+L24+M24+N24</f>
        <v>56012590.200000003</v>
      </c>
    </row>
    <row r="25" spans="1:15" s="63" customFormat="1" ht="56.25" x14ac:dyDescent="0.2">
      <c r="A25" s="142"/>
      <c r="B25" s="143"/>
      <c r="C25" s="59" t="s">
        <v>132</v>
      </c>
      <c r="D25" s="60">
        <f t="shared" ref="D25:N25" si="6">D318</f>
        <v>14293.6</v>
      </c>
      <c r="E25" s="60">
        <f t="shared" si="6"/>
        <v>23578.9</v>
      </c>
      <c r="F25" s="60">
        <f t="shared" si="6"/>
        <v>30907.7</v>
      </c>
      <c r="G25" s="60">
        <f t="shared" si="6"/>
        <v>32592.7</v>
      </c>
      <c r="H25" s="60">
        <f t="shared" si="6"/>
        <v>32592.7</v>
      </c>
      <c r="I25" s="60">
        <f t="shared" si="6"/>
        <v>32592.7</v>
      </c>
      <c r="J25" s="60">
        <f t="shared" si="6"/>
        <v>32592.7</v>
      </c>
      <c r="K25" s="60">
        <f t="shared" si="6"/>
        <v>32592.7</v>
      </c>
      <c r="L25" s="60">
        <f t="shared" si="6"/>
        <v>32592.7</v>
      </c>
      <c r="M25" s="60">
        <f t="shared" si="6"/>
        <v>32592.7</v>
      </c>
      <c r="N25" s="60">
        <f t="shared" si="6"/>
        <v>32592.7</v>
      </c>
      <c r="O25" s="60">
        <f>D25+E25+F25+G25+H25+I25+J25+K25+L25+M25+N25</f>
        <v>329521.80000000005</v>
      </c>
    </row>
    <row r="26" spans="1:15" s="63" customFormat="1" ht="56.25" x14ac:dyDescent="0.2">
      <c r="A26" s="142"/>
      <c r="B26" s="143"/>
      <c r="C26" s="59" t="s">
        <v>133</v>
      </c>
      <c r="D26" s="60">
        <f t="shared" ref="D26:N26" si="7">D319</f>
        <v>1170.2</v>
      </c>
      <c r="E26" s="60">
        <f t="shared" si="7"/>
        <v>11966.3</v>
      </c>
      <c r="F26" s="60">
        <f t="shared" si="7"/>
        <v>18355.7</v>
      </c>
      <c r="G26" s="60">
        <f t="shared" si="7"/>
        <v>15755.7</v>
      </c>
      <c r="H26" s="60">
        <f t="shared" si="7"/>
        <v>15755.7</v>
      </c>
      <c r="I26" s="60">
        <f t="shared" si="7"/>
        <v>15755.7</v>
      </c>
      <c r="J26" s="60">
        <f t="shared" si="7"/>
        <v>15755.7</v>
      </c>
      <c r="K26" s="60">
        <f t="shared" si="7"/>
        <v>15755.7</v>
      </c>
      <c r="L26" s="60">
        <f t="shared" si="7"/>
        <v>15755.7</v>
      </c>
      <c r="M26" s="60">
        <f t="shared" si="7"/>
        <v>15755.7</v>
      </c>
      <c r="N26" s="60">
        <f t="shared" si="7"/>
        <v>15755.7</v>
      </c>
      <c r="O26" s="60">
        <f>D26+E26+F26+G26+H26+I26+J26+K26+L26+M26+N26</f>
        <v>157537.80000000002</v>
      </c>
    </row>
    <row r="27" spans="1:15" s="63" customFormat="1" ht="67.5" customHeight="1" x14ac:dyDescent="0.2">
      <c r="A27" s="142"/>
      <c r="B27" s="143"/>
      <c r="C27" s="59" t="s">
        <v>128</v>
      </c>
      <c r="D27" s="60">
        <f t="shared" ref="D27:N27" si="8">D320+D356</f>
        <v>188458.6</v>
      </c>
      <c r="E27" s="60">
        <f t="shared" si="8"/>
        <v>255482.03</v>
      </c>
      <c r="F27" s="60">
        <f t="shared" si="8"/>
        <v>301329.3</v>
      </c>
      <c r="G27" s="60">
        <f t="shared" si="8"/>
        <v>253237.5</v>
      </c>
      <c r="H27" s="60">
        <f t="shared" si="8"/>
        <v>253607.4</v>
      </c>
      <c r="I27" s="60">
        <f t="shared" si="8"/>
        <v>253607.4</v>
      </c>
      <c r="J27" s="60">
        <f t="shared" si="8"/>
        <v>253607.4</v>
      </c>
      <c r="K27" s="60">
        <f t="shared" si="8"/>
        <v>253607.4</v>
      </c>
      <c r="L27" s="60">
        <f t="shared" si="8"/>
        <v>253607.4</v>
      </c>
      <c r="M27" s="60">
        <f t="shared" si="8"/>
        <v>253607.4</v>
      </c>
      <c r="N27" s="60">
        <f t="shared" si="8"/>
        <v>253607.4</v>
      </c>
      <c r="O27" s="60">
        <f>D27+E27+F27+G27+H27+I27+J27+K27+L27+M27+N27</f>
        <v>2773759.2299999995</v>
      </c>
    </row>
    <row r="28" spans="1:15" s="63" customFormat="1" ht="56.25" hidden="1" customHeight="1" x14ac:dyDescent="0.2">
      <c r="A28" s="142"/>
      <c r="B28" s="143"/>
      <c r="C28" s="59" t="s">
        <v>134</v>
      </c>
      <c r="D28" s="62">
        <v>0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</row>
    <row r="29" spans="1:15" s="63" customFormat="1" ht="56.25" x14ac:dyDescent="0.2">
      <c r="A29" s="142"/>
      <c r="B29" s="143"/>
      <c r="C29" s="59" t="s">
        <v>135</v>
      </c>
      <c r="D29" s="62" t="s">
        <v>136</v>
      </c>
      <c r="E29" s="62" t="s">
        <v>136</v>
      </c>
      <c r="F29" s="60" t="s">
        <v>136</v>
      </c>
      <c r="G29" s="62" t="s">
        <v>136</v>
      </c>
      <c r="H29" s="62" t="s">
        <v>136</v>
      </c>
      <c r="I29" s="62" t="s">
        <v>136</v>
      </c>
      <c r="J29" s="62" t="s">
        <v>136</v>
      </c>
      <c r="K29" s="62" t="s">
        <v>136</v>
      </c>
      <c r="L29" s="62" t="s">
        <v>136</v>
      </c>
      <c r="M29" s="62" t="s">
        <v>136</v>
      </c>
      <c r="N29" s="62" t="s">
        <v>136</v>
      </c>
      <c r="O29" s="62" t="s">
        <v>136</v>
      </c>
    </row>
    <row r="30" spans="1:15" s="63" customFormat="1" ht="56.25" x14ac:dyDescent="0.2">
      <c r="A30" s="142"/>
      <c r="B30" s="143"/>
      <c r="C30" s="59" t="s">
        <v>137</v>
      </c>
      <c r="D30" s="62" t="s">
        <v>129</v>
      </c>
      <c r="E30" s="62" t="s">
        <v>129</v>
      </c>
      <c r="F30" s="60" t="s">
        <v>136</v>
      </c>
      <c r="G30" s="62" t="s">
        <v>136</v>
      </c>
      <c r="H30" s="62" t="s">
        <v>136</v>
      </c>
      <c r="I30" s="62" t="s">
        <v>136</v>
      </c>
      <c r="J30" s="62" t="s">
        <v>136</v>
      </c>
      <c r="K30" s="62" t="s">
        <v>136</v>
      </c>
      <c r="L30" s="62" t="s">
        <v>136</v>
      </c>
      <c r="M30" s="62" t="s">
        <v>136</v>
      </c>
      <c r="N30" s="62" t="s">
        <v>136</v>
      </c>
      <c r="O30" s="62" t="s">
        <v>136</v>
      </c>
    </row>
    <row r="31" spans="1:15" s="61" customFormat="1" x14ac:dyDescent="0.3">
      <c r="A31" s="142"/>
      <c r="B31" s="143"/>
      <c r="C31" s="59" t="s">
        <v>20</v>
      </c>
      <c r="D31" s="60">
        <f>D41+D321+D359</f>
        <v>38266.090000000004</v>
      </c>
      <c r="E31" s="60">
        <f>E41+E321</f>
        <v>21871.55</v>
      </c>
      <c r="F31" s="60">
        <f>F41+F321+F359</f>
        <v>25406.620000000003</v>
      </c>
      <c r="G31" s="60">
        <f t="shared" ref="G31:N31" si="9">G41+G321</f>
        <v>20502.62</v>
      </c>
      <c r="H31" s="60">
        <f t="shared" si="9"/>
        <v>23292.32</v>
      </c>
      <c r="I31" s="60">
        <f t="shared" si="9"/>
        <v>23292.32</v>
      </c>
      <c r="J31" s="60">
        <f t="shared" si="9"/>
        <v>23292.32</v>
      </c>
      <c r="K31" s="60">
        <f t="shared" si="9"/>
        <v>23292.32</v>
      </c>
      <c r="L31" s="60">
        <f t="shared" si="9"/>
        <v>23292.32</v>
      </c>
      <c r="M31" s="60">
        <f t="shared" si="9"/>
        <v>23292.32</v>
      </c>
      <c r="N31" s="60">
        <f t="shared" si="9"/>
        <v>23292.32</v>
      </c>
      <c r="O31" s="60">
        <f>D31+E31+F31+G31+H31+I31+J31+K31+L31+M31+N31</f>
        <v>269093.12000000005</v>
      </c>
    </row>
    <row r="32" spans="1:15" s="65" customFormat="1" x14ac:dyDescent="0.3">
      <c r="A32" s="142"/>
      <c r="B32" s="143"/>
      <c r="C32" s="59" t="s">
        <v>138</v>
      </c>
      <c r="D32" s="60">
        <f>D42+D209</f>
        <v>1550.62</v>
      </c>
      <c r="E32" s="60">
        <f>E154+E209</f>
        <v>66479.5</v>
      </c>
      <c r="F32" s="60">
        <f>F154+F209</f>
        <v>3070</v>
      </c>
      <c r="G32" s="60">
        <f t="shared" ref="G32:N32" si="10">G209</f>
        <v>100</v>
      </c>
      <c r="H32" s="60">
        <f t="shared" si="10"/>
        <v>100</v>
      </c>
      <c r="I32" s="60">
        <f t="shared" si="10"/>
        <v>100</v>
      </c>
      <c r="J32" s="60">
        <f t="shared" si="10"/>
        <v>100</v>
      </c>
      <c r="K32" s="60">
        <f t="shared" si="10"/>
        <v>100</v>
      </c>
      <c r="L32" s="60">
        <f t="shared" si="10"/>
        <v>100</v>
      </c>
      <c r="M32" s="60">
        <f t="shared" si="10"/>
        <v>100</v>
      </c>
      <c r="N32" s="60">
        <f t="shared" si="10"/>
        <v>100</v>
      </c>
      <c r="O32" s="60">
        <f>D32+E32+F32+G32+H32+I32+J32+K32+L32+M32+N32</f>
        <v>71900.12</v>
      </c>
    </row>
    <row r="33" spans="1:15" s="65" customFormat="1" ht="18.75" customHeight="1" x14ac:dyDescent="0.3">
      <c r="A33" s="142">
        <v>1</v>
      </c>
      <c r="B33" s="143" t="s">
        <v>139</v>
      </c>
      <c r="C33" s="59" t="s">
        <v>17</v>
      </c>
      <c r="D33" s="60">
        <f>D34+D37+D41+D42</f>
        <v>12187607.469999999</v>
      </c>
      <c r="E33" s="60">
        <f t="shared" ref="E33:N33" si="11">E34+E37+E41</f>
        <v>13297230.029999999</v>
      </c>
      <c r="F33" s="60">
        <f t="shared" si="11"/>
        <v>14387874.890000001</v>
      </c>
      <c r="G33" s="60">
        <f t="shared" si="11"/>
        <v>13467976.4</v>
      </c>
      <c r="H33" s="60">
        <f t="shared" si="11"/>
        <v>13814538.999999998</v>
      </c>
      <c r="I33" s="60">
        <f t="shared" si="11"/>
        <v>13814538.999999998</v>
      </c>
      <c r="J33" s="60">
        <f t="shared" si="11"/>
        <v>13814538.999999998</v>
      </c>
      <c r="K33" s="60">
        <f t="shared" si="11"/>
        <v>13814538.999999998</v>
      </c>
      <c r="L33" s="60">
        <f t="shared" si="11"/>
        <v>13814538.999999998</v>
      </c>
      <c r="M33" s="60">
        <f t="shared" si="11"/>
        <v>13814538.999999998</v>
      </c>
      <c r="N33" s="60">
        <f t="shared" si="11"/>
        <v>13814538.999999998</v>
      </c>
      <c r="O33" s="60">
        <f>O34+O37+O41+O42</f>
        <v>150042461.79000002</v>
      </c>
    </row>
    <row r="34" spans="1:15" ht="25.5" customHeight="1" x14ac:dyDescent="0.25">
      <c r="A34" s="142"/>
      <c r="B34" s="143"/>
      <c r="C34" s="59" t="s">
        <v>140</v>
      </c>
      <c r="D34" s="60">
        <f t="shared" ref="D34:O34" si="12">D36</f>
        <v>1182650.3800000001</v>
      </c>
      <c r="E34" s="60">
        <f t="shared" si="12"/>
        <v>1920847.5499999998</v>
      </c>
      <c r="F34" s="60">
        <f t="shared" si="12"/>
        <v>1572570.9</v>
      </c>
      <c r="G34" s="60">
        <f t="shared" si="12"/>
        <v>1621872.8</v>
      </c>
      <c r="H34" s="60">
        <f t="shared" si="12"/>
        <v>1948867.44</v>
      </c>
      <c r="I34" s="60">
        <f t="shared" si="12"/>
        <v>1948867.44</v>
      </c>
      <c r="J34" s="60">
        <f t="shared" si="12"/>
        <v>1948867.44</v>
      </c>
      <c r="K34" s="60">
        <f t="shared" si="12"/>
        <v>1948867.44</v>
      </c>
      <c r="L34" s="60">
        <f t="shared" si="12"/>
        <v>1948867.44</v>
      </c>
      <c r="M34" s="60">
        <f t="shared" si="12"/>
        <v>1948867.44</v>
      </c>
      <c r="N34" s="60">
        <f t="shared" si="12"/>
        <v>1948867.44</v>
      </c>
      <c r="O34" s="60">
        <f t="shared" si="12"/>
        <v>19940013.710000001</v>
      </c>
    </row>
    <row r="35" spans="1:15" ht="25.5" customHeight="1" x14ac:dyDescent="0.25">
      <c r="A35" s="142"/>
      <c r="B35" s="143"/>
      <c r="C35" s="59" t="s">
        <v>126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</row>
    <row r="36" spans="1:15" ht="45.75" customHeight="1" x14ac:dyDescent="0.25">
      <c r="A36" s="142"/>
      <c r="B36" s="143"/>
      <c r="C36" s="66" t="s">
        <v>127</v>
      </c>
      <c r="D36" s="60">
        <f>D53+D83+D92+D110+D120+D129</f>
        <v>1182650.3800000001</v>
      </c>
      <c r="E36" s="60">
        <f>E53+E83+E92+E110+E120+E129</f>
        <v>1920847.5499999998</v>
      </c>
      <c r="F36" s="60">
        <f>F53+F110+F120+F129+F82+F91</f>
        <v>1572570.9</v>
      </c>
      <c r="G36" s="60">
        <f t="shared" ref="G36:N36" si="13">G53+G110+G120+G129+G138</f>
        <v>1621872.8</v>
      </c>
      <c r="H36" s="60">
        <f t="shared" si="13"/>
        <v>1948867.44</v>
      </c>
      <c r="I36" s="60">
        <f t="shared" si="13"/>
        <v>1948867.44</v>
      </c>
      <c r="J36" s="60">
        <f t="shared" si="13"/>
        <v>1948867.44</v>
      </c>
      <c r="K36" s="60">
        <f t="shared" si="13"/>
        <v>1948867.44</v>
      </c>
      <c r="L36" s="60">
        <f t="shared" si="13"/>
        <v>1948867.44</v>
      </c>
      <c r="M36" s="60">
        <f t="shared" si="13"/>
        <v>1948867.44</v>
      </c>
      <c r="N36" s="60">
        <f t="shared" si="13"/>
        <v>1948867.44</v>
      </c>
      <c r="O36" s="60">
        <f>D36+E36+F36+G36+H36+I36+J36+K36+L36+M36+N36</f>
        <v>19940013.710000001</v>
      </c>
    </row>
    <row r="37" spans="1:15" s="65" customFormat="1" x14ac:dyDescent="0.3">
      <c r="A37" s="142"/>
      <c r="B37" s="143"/>
      <c r="C37" s="59" t="s">
        <v>130</v>
      </c>
      <c r="D37" s="60">
        <f t="shared" ref="D37:O37" si="14">D39+D40</f>
        <v>10965797.68</v>
      </c>
      <c r="E37" s="60">
        <f t="shared" si="14"/>
        <v>11355293.65</v>
      </c>
      <c r="F37" s="60">
        <f t="shared" si="14"/>
        <v>12790745.890000001</v>
      </c>
      <c r="G37" s="60">
        <f t="shared" si="14"/>
        <v>11826356.6</v>
      </c>
      <c r="H37" s="60">
        <f t="shared" si="14"/>
        <v>11843134.859999999</v>
      </c>
      <c r="I37" s="60">
        <f t="shared" si="14"/>
        <v>11843134.859999999</v>
      </c>
      <c r="J37" s="60">
        <f t="shared" si="14"/>
        <v>11843134.859999999</v>
      </c>
      <c r="K37" s="60">
        <f t="shared" si="14"/>
        <v>11843134.859999999</v>
      </c>
      <c r="L37" s="60">
        <f t="shared" si="14"/>
        <v>11843134.859999999</v>
      </c>
      <c r="M37" s="60">
        <f t="shared" si="14"/>
        <v>11843134.859999999</v>
      </c>
      <c r="N37" s="60">
        <f t="shared" si="14"/>
        <v>11843134.859999999</v>
      </c>
      <c r="O37" s="60">
        <f t="shared" si="14"/>
        <v>129840137.84</v>
      </c>
    </row>
    <row r="38" spans="1:15" s="65" customFormat="1" x14ac:dyDescent="0.3">
      <c r="A38" s="142"/>
      <c r="B38" s="143"/>
      <c r="C38" s="59" t="s">
        <v>126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</row>
    <row r="39" spans="1:15" ht="37.5" x14ac:dyDescent="0.25">
      <c r="A39" s="142"/>
      <c r="B39" s="143"/>
      <c r="C39" s="59" t="s">
        <v>127</v>
      </c>
      <c r="D39" s="60">
        <f>D47+D57+D65+D71+D77+D86+D95+D114+D123+D132</f>
        <v>6592034.6799999997</v>
      </c>
      <c r="E39" s="60">
        <f>E47+E57+E65+E71+E86+E95+E114+E123+E132</f>
        <v>6785677.9500000002</v>
      </c>
      <c r="F39" s="60">
        <f>F47+F57+F65+F71+F86+F95+F114+F123+F132</f>
        <v>7620459.8899999997</v>
      </c>
      <c r="G39" s="60">
        <f t="shared" ref="G39:N39" si="15">G47+G57+G65+G71+G86+G95+G114+G123+G132+G141</f>
        <v>7032093.5999999996</v>
      </c>
      <c r="H39" s="60">
        <f t="shared" si="15"/>
        <v>7048871.8599999994</v>
      </c>
      <c r="I39" s="60">
        <f t="shared" si="15"/>
        <v>7048871.8599999994</v>
      </c>
      <c r="J39" s="60">
        <f t="shared" si="15"/>
        <v>7048871.8599999994</v>
      </c>
      <c r="K39" s="60">
        <f t="shared" si="15"/>
        <v>7048871.8599999994</v>
      </c>
      <c r="L39" s="60">
        <f t="shared" si="15"/>
        <v>7048871.8599999994</v>
      </c>
      <c r="M39" s="60">
        <f t="shared" si="15"/>
        <v>7048871.8599999994</v>
      </c>
      <c r="N39" s="60">
        <f t="shared" si="15"/>
        <v>7048871.8599999994</v>
      </c>
      <c r="O39" s="60">
        <f>D39+E39+F39+G39+H39+I39+J39+K39+L39+M39+N39</f>
        <v>77372369.140000001</v>
      </c>
    </row>
    <row r="40" spans="1:15" ht="37.5" x14ac:dyDescent="0.25">
      <c r="A40" s="142"/>
      <c r="B40" s="143"/>
      <c r="C40" s="59" t="s">
        <v>131</v>
      </c>
      <c r="D40" s="60">
        <f t="shared" ref="D40:N40" si="16">D58</f>
        <v>4373763</v>
      </c>
      <c r="E40" s="60">
        <f t="shared" si="16"/>
        <v>4569615.7</v>
      </c>
      <c r="F40" s="60">
        <f t="shared" si="16"/>
        <v>5170286</v>
      </c>
      <c r="G40" s="60">
        <f t="shared" si="16"/>
        <v>4794263</v>
      </c>
      <c r="H40" s="60">
        <f t="shared" si="16"/>
        <v>4794263</v>
      </c>
      <c r="I40" s="60">
        <f t="shared" si="16"/>
        <v>4794263</v>
      </c>
      <c r="J40" s="60">
        <f t="shared" si="16"/>
        <v>4794263</v>
      </c>
      <c r="K40" s="60">
        <f t="shared" si="16"/>
        <v>4794263</v>
      </c>
      <c r="L40" s="60">
        <f t="shared" si="16"/>
        <v>4794263</v>
      </c>
      <c r="M40" s="60">
        <f t="shared" si="16"/>
        <v>4794263</v>
      </c>
      <c r="N40" s="60">
        <f t="shared" si="16"/>
        <v>4794263</v>
      </c>
      <c r="O40" s="60">
        <f>D40+E40+F40+G40+H40+I40+J40+K40+L40+M40+N40</f>
        <v>52467768.700000003</v>
      </c>
    </row>
    <row r="41" spans="1:15" s="61" customFormat="1" x14ac:dyDescent="0.3">
      <c r="A41" s="142"/>
      <c r="B41" s="143"/>
      <c r="C41" s="59" t="s">
        <v>20</v>
      </c>
      <c r="D41" s="60">
        <f>D59+D88+D97+D125</f>
        <v>37708.79</v>
      </c>
      <c r="E41" s="60">
        <f>E59+E88+E97+E116+E125</f>
        <v>21088.829999999998</v>
      </c>
      <c r="F41" s="60">
        <f>F59+F97+F116+F125+F88</f>
        <v>24558.100000000002</v>
      </c>
      <c r="G41" s="60">
        <f t="shared" ref="G41:N41" si="17">G59+G97+G116+G125</f>
        <v>19747</v>
      </c>
      <c r="H41" s="60">
        <f t="shared" si="17"/>
        <v>22536.7</v>
      </c>
      <c r="I41" s="60">
        <f t="shared" si="17"/>
        <v>22536.7</v>
      </c>
      <c r="J41" s="60">
        <f t="shared" si="17"/>
        <v>22536.7</v>
      </c>
      <c r="K41" s="60">
        <f t="shared" si="17"/>
        <v>22536.7</v>
      </c>
      <c r="L41" s="60">
        <f t="shared" si="17"/>
        <v>22536.7</v>
      </c>
      <c r="M41" s="60">
        <f t="shared" si="17"/>
        <v>22536.7</v>
      </c>
      <c r="N41" s="60">
        <f t="shared" si="17"/>
        <v>22536.7</v>
      </c>
      <c r="O41" s="60">
        <f>D41+E41+F41+G41+H41+I41+J41+K41+L41+M41+N41</f>
        <v>260859.62000000005</v>
      </c>
    </row>
    <row r="42" spans="1:15" s="65" customFormat="1" x14ac:dyDescent="0.3">
      <c r="A42" s="142"/>
      <c r="B42" s="143"/>
      <c r="C42" s="59" t="s">
        <v>138</v>
      </c>
      <c r="D42" s="60">
        <f>D126</f>
        <v>1450.62</v>
      </c>
      <c r="E42" s="64" t="s">
        <v>129</v>
      </c>
      <c r="F42" s="64" t="s">
        <v>129</v>
      </c>
      <c r="G42" s="64" t="s">
        <v>129</v>
      </c>
      <c r="H42" s="64" t="s">
        <v>129</v>
      </c>
      <c r="I42" s="64" t="s">
        <v>129</v>
      </c>
      <c r="J42" s="64" t="s">
        <v>129</v>
      </c>
      <c r="K42" s="64" t="s">
        <v>129</v>
      </c>
      <c r="L42" s="64" t="s">
        <v>129</v>
      </c>
      <c r="M42" s="64" t="s">
        <v>129</v>
      </c>
      <c r="N42" s="64" t="s">
        <v>129</v>
      </c>
      <c r="O42" s="60">
        <f>D42</f>
        <v>1450.62</v>
      </c>
    </row>
    <row r="43" spans="1:15" s="65" customFormat="1" ht="18.75" customHeight="1" x14ac:dyDescent="0.3">
      <c r="A43" s="144" t="s">
        <v>35</v>
      </c>
      <c r="B43" s="145" t="s">
        <v>141</v>
      </c>
      <c r="C43" s="59" t="s">
        <v>17</v>
      </c>
      <c r="D43" s="60">
        <f t="shared" ref="D43:O43" si="18">D46</f>
        <v>2953131.3</v>
      </c>
      <c r="E43" s="60">
        <f t="shared" si="18"/>
        <v>3259578.5</v>
      </c>
      <c r="F43" s="60">
        <f t="shared" si="18"/>
        <v>3449260.6</v>
      </c>
      <c r="G43" s="60">
        <f t="shared" si="18"/>
        <v>3383486.5</v>
      </c>
      <c r="H43" s="60">
        <f t="shared" si="18"/>
        <v>3382299.3</v>
      </c>
      <c r="I43" s="60">
        <f t="shared" si="18"/>
        <v>3382299.3</v>
      </c>
      <c r="J43" s="60">
        <f t="shared" si="18"/>
        <v>3382299.3</v>
      </c>
      <c r="K43" s="60">
        <f t="shared" si="18"/>
        <v>3382299.3</v>
      </c>
      <c r="L43" s="60">
        <f t="shared" si="18"/>
        <v>3382299.3</v>
      </c>
      <c r="M43" s="60">
        <f t="shared" si="18"/>
        <v>3382299.3</v>
      </c>
      <c r="N43" s="60">
        <f t="shared" si="18"/>
        <v>3382299.3</v>
      </c>
      <c r="O43" s="60">
        <f t="shared" si="18"/>
        <v>36721552</v>
      </c>
    </row>
    <row r="44" spans="1:15" s="65" customFormat="1" ht="37.5" hidden="1" customHeight="1" x14ac:dyDescent="0.3">
      <c r="A44" s="144"/>
      <c r="B44" s="145"/>
      <c r="C44" s="59" t="s">
        <v>142</v>
      </c>
      <c r="D44" s="60">
        <v>0</v>
      </c>
      <c r="E44" s="60">
        <v>0</v>
      </c>
      <c r="F44" s="60">
        <v>0</v>
      </c>
      <c r="G44" s="60">
        <v>0</v>
      </c>
      <c r="H44" s="60">
        <v>0</v>
      </c>
      <c r="I44" s="60">
        <v>0</v>
      </c>
      <c r="J44" s="60">
        <v>0</v>
      </c>
      <c r="K44" s="60">
        <v>0</v>
      </c>
      <c r="L44" s="60">
        <v>0</v>
      </c>
      <c r="M44" s="60">
        <v>0</v>
      </c>
      <c r="N44" s="60">
        <v>0</v>
      </c>
      <c r="O44" s="60">
        <v>0</v>
      </c>
    </row>
    <row r="45" spans="1:15" ht="37.5" hidden="1" customHeight="1" x14ac:dyDescent="0.25">
      <c r="A45" s="144"/>
      <c r="B45" s="145"/>
      <c r="C45" s="59" t="s">
        <v>127</v>
      </c>
      <c r="D45" s="60">
        <v>0</v>
      </c>
      <c r="E45" s="60">
        <v>0</v>
      </c>
      <c r="F45" s="60">
        <v>0</v>
      </c>
      <c r="G45" s="60">
        <v>0</v>
      </c>
      <c r="H45" s="60">
        <v>0</v>
      </c>
      <c r="I45" s="60">
        <v>0</v>
      </c>
      <c r="J45" s="60">
        <v>0</v>
      </c>
      <c r="K45" s="60">
        <v>0</v>
      </c>
      <c r="L45" s="60">
        <v>0</v>
      </c>
      <c r="M45" s="60">
        <v>0</v>
      </c>
      <c r="N45" s="60">
        <v>0</v>
      </c>
      <c r="O45" s="60">
        <v>0</v>
      </c>
    </row>
    <row r="46" spans="1:15" s="65" customFormat="1" x14ac:dyDescent="0.3">
      <c r="A46" s="144"/>
      <c r="B46" s="145"/>
      <c r="C46" s="66" t="s">
        <v>130</v>
      </c>
      <c r="D46" s="60">
        <f t="shared" ref="D46:O46" si="19">D47</f>
        <v>2953131.3</v>
      </c>
      <c r="E46" s="60">
        <f t="shared" si="19"/>
        <v>3259578.5</v>
      </c>
      <c r="F46" s="60">
        <f t="shared" si="19"/>
        <v>3449260.6</v>
      </c>
      <c r="G46" s="60">
        <f t="shared" si="19"/>
        <v>3383486.5</v>
      </c>
      <c r="H46" s="60">
        <f t="shared" si="19"/>
        <v>3382299.3</v>
      </c>
      <c r="I46" s="60">
        <f t="shared" si="19"/>
        <v>3382299.3</v>
      </c>
      <c r="J46" s="60">
        <f t="shared" si="19"/>
        <v>3382299.3</v>
      </c>
      <c r="K46" s="60">
        <f t="shared" si="19"/>
        <v>3382299.3</v>
      </c>
      <c r="L46" s="60">
        <f t="shared" si="19"/>
        <v>3382299.3</v>
      </c>
      <c r="M46" s="60">
        <f t="shared" si="19"/>
        <v>3382299.3</v>
      </c>
      <c r="N46" s="60">
        <f t="shared" si="19"/>
        <v>3382299.3</v>
      </c>
      <c r="O46" s="60">
        <f t="shared" si="19"/>
        <v>36721552</v>
      </c>
    </row>
    <row r="47" spans="1:15" s="65" customFormat="1" ht="18.75" customHeight="1" x14ac:dyDescent="0.3">
      <c r="A47" s="144"/>
      <c r="B47" s="145"/>
      <c r="C47" s="146" t="s">
        <v>143</v>
      </c>
      <c r="D47" s="138">
        <v>2953131.3</v>
      </c>
      <c r="E47" s="138">
        <v>3259578.5</v>
      </c>
      <c r="F47" s="138">
        <v>3449260.6</v>
      </c>
      <c r="G47" s="138">
        <v>3383486.5</v>
      </c>
      <c r="H47" s="138">
        <v>3382299.3</v>
      </c>
      <c r="I47" s="138">
        <v>3382299.3</v>
      </c>
      <c r="J47" s="138">
        <v>3382299.3</v>
      </c>
      <c r="K47" s="138">
        <v>3382299.3</v>
      </c>
      <c r="L47" s="138">
        <v>3382299.3</v>
      </c>
      <c r="M47" s="138">
        <v>3382299.3</v>
      </c>
      <c r="N47" s="138">
        <v>3382299.3</v>
      </c>
      <c r="O47" s="138">
        <f>D47+E47+F47+G47+H47+I47+J47+K47+L47+M47+N47</f>
        <v>36721552</v>
      </c>
    </row>
    <row r="48" spans="1:15" ht="43.5" customHeight="1" x14ac:dyDescent="0.25">
      <c r="A48" s="144"/>
      <c r="B48" s="145"/>
      <c r="C48" s="146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</row>
    <row r="49" spans="1:15" s="61" customFormat="1" hidden="1" x14ac:dyDescent="0.3">
      <c r="A49" s="144"/>
      <c r="B49" s="145"/>
      <c r="C49" s="67" t="s">
        <v>20</v>
      </c>
      <c r="D49" s="62">
        <v>0</v>
      </c>
      <c r="E49" s="62">
        <v>0</v>
      </c>
      <c r="F49" s="68">
        <v>0</v>
      </c>
      <c r="G49" s="68">
        <v>0</v>
      </c>
      <c r="H49" s="68">
        <v>0</v>
      </c>
      <c r="I49" s="68"/>
      <c r="J49" s="68"/>
      <c r="K49" s="68"/>
      <c r="L49" s="68"/>
      <c r="M49" s="68"/>
      <c r="N49" s="68"/>
      <c r="O49" s="68">
        <v>0</v>
      </c>
    </row>
    <row r="50" spans="1:15" s="65" customFormat="1" ht="37.5" hidden="1" x14ac:dyDescent="0.3">
      <c r="A50" s="144"/>
      <c r="B50" s="145"/>
      <c r="C50" s="69" t="s">
        <v>21</v>
      </c>
      <c r="D50" s="62">
        <v>0</v>
      </c>
      <c r="E50" s="62">
        <v>0</v>
      </c>
      <c r="F50" s="68">
        <v>0</v>
      </c>
      <c r="G50" s="68">
        <v>0</v>
      </c>
      <c r="H50" s="68">
        <v>0</v>
      </c>
      <c r="I50" s="68"/>
      <c r="J50" s="68"/>
      <c r="K50" s="68"/>
      <c r="L50" s="68"/>
      <c r="M50" s="68"/>
      <c r="N50" s="68"/>
      <c r="O50" s="68">
        <v>0</v>
      </c>
    </row>
    <row r="51" spans="1:15" s="65" customFormat="1" ht="24.75" customHeight="1" x14ac:dyDescent="0.3">
      <c r="A51" s="142" t="s">
        <v>38</v>
      </c>
      <c r="B51" s="145" t="s">
        <v>144</v>
      </c>
      <c r="C51" s="59" t="s">
        <v>17</v>
      </c>
      <c r="D51" s="60">
        <f t="shared" ref="D51:O51" si="20">D52+D55+D59</f>
        <v>7000851.3200000003</v>
      </c>
      <c r="E51" s="60">
        <f t="shared" si="20"/>
        <v>7971314.3700000001</v>
      </c>
      <c r="F51" s="60">
        <f t="shared" si="20"/>
        <v>8935983.6999999993</v>
      </c>
      <c r="G51" s="60">
        <f t="shared" si="20"/>
        <v>8185612.6000000006</v>
      </c>
      <c r="H51" s="60">
        <f t="shared" si="20"/>
        <v>8406789.0999999996</v>
      </c>
      <c r="I51" s="60">
        <f t="shared" si="20"/>
        <v>8406789.0999999996</v>
      </c>
      <c r="J51" s="60">
        <f t="shared" si="20"/>
        <v>8406789.0999999996</v>
      </c>
      <c r="K51" s="60">
        <f t="shared" si="20"/>
        <v>8406789.0999999996</v>
      </c>
      <c r="L51" s="60">
        <f t="shared" si="20"/>
        <v>8406789.0999999996</v>
      </c>
      <c r="M51" s="60">
        <f t="shared" si="20"/>
        <v>8406789.0999999996</v>
      </c>
      <c r="N51" s="60">
        <f t="shared" si="20"/>
        <v>8406789.0999999996</v>
      </c>
      <c r="O51" s="60">
        <f t="shared" si="20"/>
        <v>90941285.689999998</v>
      </c>
    </row>
    <row r="52" spans="1:15" s="65" customFormat="1" ht="23.25" customHeight="1" x14ac:dyDescent="0.3">
      <c r="A52" s="142"/>
      <c r="B52" s="145"/>
      <c r="C52" s="59" t="s">
        <v>18</v>
      </c>
      <c r="D52" s="60">
        <f t="shared" ref="D52:O52" si="21">D53</f>
        <v>428830.02</v>
      </c>
      <c r="E52" s="60">
        <f t="shared" si="21"/>
        <v>1192616.68</v>
      </c>
      <c r="F52" s="60">
        <f t="shared" si="21"/>
        <v>1223231.6000000001</v>
      </c>
      <c r="G52" s="60">
        <f t="shared" si="21"/>
        <v>1194765.8999999999</v>
      </c>
      <c r="H52" s="60">
        <f t="shared" si="21"/>
        <v>1229182.8400000001</v>
      </c>
      <c r="I52" s="60">
        <f t="shared" si="21"/>
        <v>1229182.8400000001</v>
      </c>
      <c r="J52" s="60">
        <f t="shared" si="21"/>
        <v>1229182.8400000001</v>
      </c>
      <c r="K52" s="60">
        <f t="shared" si="21"/>
        <v>1229182.8400000001</v>
      </c>
      <c r="L52" s="60">
        <f t="shared" si="21"/>
        <v>1229182.8400000001</v>
      </c>
      <c r="M52" s="60">
        <f t="shared" si="21"/>
        <v>1229182.8400000001</v>
      </c>
      <c r="N52" s="60">
        <f t="shared" si="21"/>
        <v>1229182.8400000001</v>
      </c>
      <c r="O52" s="60">
        <f t="shared" si="21"/>
        <v>12643724.08</v>
      </c>
    </row>
    <row r="53" spans="1:15" s="65" customFormat="1" ht="13.5" customHeight="1" x14ac:dyDescent="0.3">
      <c r="A53" s="142"/>
      <c r="B53" s="145"/>
      <c r="C53" s="146" t="s">
        <v>143</v>
      </c>
      <c r="D53" s="138">
        <v>428830.02</v>
      </c>
      <c r="E53" s="138">
        <v>1192616.68</v>
      </c>
      <c r="F53" s="138">
        <v>1223231.6000000001</v>
      </c>
      <c r="G53" s="138">
        <v>1194765.8999999999</v>
      </c>
      <c r="H53" s="138">
        <v>1229182.8400000001</v>
      </c>
      <c r="I53" s="138">
        <v>1229182.8400000001</v>
      </c>
      <c r="J53" s="138">
        <v>1229182.8400000001</v>
      </c>
      <c r="K53" s="138">
        <v>1229182.8400000001</v>
      </c>
      <c r="L53" s="138">
        <v>1229182.8400000001</v>
      </c>
      <c r="M53" s="138">
        <v>1229182.8400000001</v>
      </c>
      <c r="N53" s="138">
        <v>1229182.8400000001</v>
      </c>
      <c r="O53" s="138">
        <f>D53+E53+F53+G53+H53+I53+J53+K53+L53+M53+N53</f>
        <v>12643724.08</v>
      </c>
    </row>
    <row r="54" spans="1:15" ht="46.5" customHeight="1" x14ac:dyDescent="0.25">
      <c r="A54" s="142"/>
      <c r="B54" s="145"/>
      <c r="C54" s="146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</row>
    <row r="55" spans="1:15" s="65" customFormat="1" x14ac:dyDescent="0.3">
      <c r="A55" s="142"/>
      <c r="B55" s="145"/>
      <c r="C55" s="70" t="s">
        <v>19</v>
      </c>
      <c r="D55" s="60">
        <f t="shared" ref="D55:O55" si="22">D57+D58</f>
        <v>6565132.2999999998</v>
      </c>
      <c r="E55" s="60">
        <f t="shared" si="22"/>
        <v>6761589.4900000002</v>
      </c>
      <c r="F55" s="60">
        <f t="shared" si="22"/>
        <v>7693903.0999999996</v>
      </c>
      <c r="G55" s="60">
        <f t="shared" si="22"/>
        <v>6972929.5</v>
      </c>
      <c r="H55" s="60">
        <f t="shared" si="22"/>
        <v>7159143.1600000001</v>
      </c>
      <c r="I55" s="60">
        <f t="shared" si="22"/>
        <v>7159143.1600000001</v>
      </c>
      <c r="J55" s="60">
        <f t="shared" si="22"/>
        <v>7159143.1600000001</v>
      </c>
      <c r="K55" s="60">
        <f t="shared" si="22"/>
        <v>7159143.1600000001</v>
      </c>
      <c r="L55" s="60">
        <f t="shared" si="22"/>
        <v>7159143.1600000001</v>
      </c>
      <c r="M55" s="60">
        <f t="shared" si="22"/>
        <v>7159143.1600000001</v>
      </c>
      <c r="N55" s="60">
        <f t="shared" si="22"/>
        <v>7159143.1600000001</v>
      </c>
      <c r="O55" s="60">
        <f t="shared" si="22"/>
        <v>78107556.510000005</v>
      </c>
    </row>
    <row r="56" spans="1:15" s="65" customFormat="1" x14ac:dyDescent="0.3">
      <c r="A56" s="142"/>
      <c r="B56" s="145"/>
      <c r="C56" s="66" t="s">
        <v>126</v>
      </c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</row>
    <row r="57" spans="1:15" ht="37.5" x14ac:dyDescent="0.25">
      <c r="A57" s="142"/>
      <c r="B57" s="145"/>
      <c r="C57" s="59" t="s">
        <v>127</v>
      </c>
      <c r="D57" s="72">
        <v>2191369.2999999998</v>
      </c>
      <c r="E57" s="72">
        <v>2191973.79</v>
      </c>
      <c r="F57" s="72">
        <v>2523617.1</v>
      </c>
      <c r="G57" s="72">
        <v>2178666.5</v>
      </c>
      <c r="H57" s="72">
        <v>2364880.16</v>
      </c>
      <c r="I57" s="72">
        <v>2364880.16</v>
      </c>
      <c r="J57" s="72">
        <v>2364880.16</v>
      </c>
      <c r="K57" s="72">
        <v>2364880.16</v>
      </c>
      <c r="L57" s="72">
        <v>2364880.16</v>
      </c>
      <c r="M57" s="72">
        <v>2364880.16</v>
      </c>
      <c r="N57" s="72">
        <v>2364880.16</v>
      </c>
      <c r="O57" s="72">
        <f>D57+E57+F57+G57+H57+I57+J57+K57+L57+M57+N57</f>
        <v>25639787.809999999</v>
      </c>
    </row>
    <row r="58" spans="1:15" ht="45.75" customHeight="1" x14ac:dyDescent="0.25">
      <c r="A58" s="142"/>
      <c r="B58" s="145"/>
      <c r="C58" s="70" t="s">
        <v>131</v>
      </c>
      <c r="D58" s="60">
        <v>4373763</v>
      </c>
      <c r="E58" s="60">
        <v>4569615.7</v>
      </c>
      <c r="F58" s="60">
        <v>5170286</v>
      </c>
      <c r="G58" s="60">
        <v>4794263</v>
      </c>
      <c r="H58" s="60">
        <v>4794263</v>
      </c>
      <c r="I58" s="60">
        <v>4794263</v>
      </c>
      <c r="J58" s="60">
        <v>4794263</v>
      </c>
      <c r="K58" s="60">
        <v>4794263</v>
      </c>
      <c r="L58" s="60">
        <v>4794263</v>
      </c>
      <c r="M58" s="60">
        <v>4794263</v>
      </c>
      <c r="N58" s="60">
        <v>4794263</v>
      </c>
      <c r="O58" s="60">
        <f>D58+E58+F58+G58+H58+I58+J58+K58+L58+M58+N58</f>
        <v>52467768.700000003</v>
      </c>
    </row>
    <row r="59" spans="1:15" s="61" customFormat="1" x14ac:dyDescent="0.3">
      <c r="A59" s="142"/>
      <c r="B59" s="145"/>
      <c r="C59" s="59" t="s">
        <v>20</v>
      </c>
      <c r="D59" s="60">
        <v>6889</v>
      </c>
      <c r="E59" s="60">
        <v>17108.2</v>
      </c>
      <c r="F59" s="60">
        <v>18849</v>
      </c>
      <c r="G59" s="60">
        <v>17917.2</v>
      </c>
      <c r="H59" s="60">
        <v>18463.099999999999</v>
      </c>
      <c r="I59" s="60">
        <v>18463.099999999999</v>
      </c>
      <c r="J59" s="60">
        <v>18463.099999999999</v>
      </c>
      <c r="K59" s="60">
        <v>18463.099999999999</v>
      </c>
      <c r="L59" s="60">
        <v>18463.099999999999</v>
      </c>
      <c r="M59" s="60">
        <v>18463.099999999999</v>
      </c>
      <c r="N59" s="60">
        <v>18463.099999999999</v>
      </c>
      <c r="O59" s="60">
        <f>D59+E59+F59+G59+H59+I59+J59+K59+L59+M59+N59</f>
        <v>190005.10000000003</v>
      </c>
    </row>
    <row r="60" spans="1:15" s="38" customFormat="1" ht="37.5" hidden="1" x14ac:dyDescent="0.3">
      <c r="A60" s="142"/>
      <c r="B60" s="145"/>
      <c r="C60" s="59" t="s">
        <v>21</v>
      </c>
      <c r="D60" s="62">
        <v>0</v>
      </c>
      <c r="E60" s="62">
        <v>0</v>
      </c>
      <c r="F60" s="68">
        <v>0</v>
      </c>
      <c r="G60" s="68">
        <v>0</v>
      </c>
      <c r="H60" s="68">
        <v>0</v>
      </c>
      <c r="I60" s="68"/>
      <c r="J60" s="68"/>
      <c r="K60" s="68"/>
      <c r="L60" s="68"/>
      <c r="M60" s="68"/>
      <c r="N60" s="68"/>
      <c r="O60" s="68">
        <v>0</v>
      </c>
    </row>
    <row r="61" spans="1:15" s="61" customFormat="1" ht="18.75" customHeight="1" x14ac:dyDescent="0.3">
      <c r="A61" s="144" t="s">
        <v>39</v>
      </c>
      <c r="B61" s="145" t="s">
        <v>145</v>
      </c>
      <c r="C61" s="59" t="s">
        <v>17</v>
      </c>
      <c r="D61" s="60">
        <f t="shared" ref="D61:O61" si="23">D64</f>
        <v>178868.55</v>
      </c>
      <c r="E61" s="60">
        <f t="shared" si="23"/>
        <v>206627.71</v>
      </c>
      <c r="F61" s="60">
        <f t="shared" si="23"/>
        <v>263728.8</v>
      </c>
      <c r="G61" s="60">
        <f t="shared" si="23"/>
        <v>253663.8</v>
      </c>
      <c r="H61" s="60">
        <f t="shared" si="23"/>
        <v>254231.8</v>
      </c>
      <c r="I61" s="60">
        <f t="shared" si="23"/>
        <v>254231.8</v>
      </c>
      <c r="J61" s="60">
        <f t="shared" si="23"/>
        <v>254231.8</v>
      </c>
      <c r="K61" s="60">
        <f t="shared" si="23"/>
        <v>254231.8</v>
      </c>
      <c r="L61" s="60">
        <f t="shared" si="23"/>
        <v>254231.8</v>
      </c>
      <c r="M61" s="60">
        <f t="shared" si="23"/>
        <v>254231.8</v>
      </c>
      <c r="N61" s="60">
        <f t="shared" si="23"/>
        <v>254231.8</v>
      </c>
      <c r="O61" s="60">
        <f t="shared" si="23"/>
        <v>2682511.46</v>
      </c>
    </row>
    <row r="62" spans="1:15" s="61" customFormat="1" ht="37.5" hidden="1" customHeight="1" x14ac:dyDescent="0.3">
      <c r="A62" s="144"/>
      <c r="B62" s="145"/>
      <c r="C62" s="59" t="s">
        <v>142</v>
      </c>
      <c r="D62" s="60">
        <v>0</v>
      </c>
      <c r="E62" s="60">
        <v>0</v>
      </c>
      <c r="F62" s="60">
        <v>0</v>
      </c>
      <c r="G62" s="60">
        <v>0</v>
      </c>
      <c r="H62" s="60">
        <v>0</v>
      </c>
      <c r="I62" s="60">
        <v>0</v>
      </c>
      <c r="J62" s="60">
        <v>0</v>
      </c>
      <c r="K62" s="60">
        <v>0</v>
      </c>
      <c r="L62" s="60">
        <v>0</v>
      </c>
      <c r="M62" s="60">
        <v>0</v>
      </c>
      <c r="N62" s="60">
        <v>0</v>
      </c>
      <c r="O62" s="60">
        <v>0</v>
      </c>
    </row>
    <row r="63" spans="1:15" s="63" customFormat="1" ht="37.5" hidden="1" customHeight="1" x14ac:dyDescent="0.2">
      <c r="A63" s="144"/>
      <c r="B63" s="145"/>
      <c r="C63" s="59" t="s">
        <v>127</v>
      </c>
      <c r="D63" s="60">
        <v>0</v>
      </c>
      <c r="E63" s="60">
        <v>0</v>
      </c>
      <c r="F63" s="60">
        <v>0</v>
      </c>
      <c r="G63" s="60">
        <v>0</v>
      </c>
      <c r="H63" s="60">
        <v>0</v>
      </c>
      <c r="I63" s="60">
        <v>0</v>
      </c>
      <c r="J63" s="60">
        <v>0</v>
      </c>
      <c r="K63" s="60">
        <v>0</v>
      </c>
      <c r="L63" s="60">
        <v>0</v>
      </c>
      <c r="M63" s="60">
        <v>0</v>
      </c>
      <c r="N63" s="60">
        <v>0</v>
      </c>
      <c r="O63" s="60">
        <v>0</v>
      </c>
    </row>
    <row r="64" spans="1:15" s="65" customFormat="1" x14ac:dyDescent="0.3">
      <c r="A64" s="144"/>
      <c r="B64" s="145"/>
      <c r="C64" s="66" t="s">
        <v>130</v>
      </c>
      <c r="D64" s="60">
        <f t="shared" ref="D64:O64" si="24">D65</f>
        <v>178868.55</v>
      </c>
      <c r="E64" s="60">
        <f t="shared" si="24"/>
        <v>206627.71</v>
      </c>
      <c r="F64" s="60">
        <f t="shared" si="24"/>
        <v>263728.8</v>
      </c>
      <c r="G64" s="60">
        <f t="shared" si="24"/>
        <v>253663.8</v>
      </c>
      <c r="H64" s="60">
        <f t="shared" si="24"/>
        <v>254231.8</v>
      </c>
      <c r="I64" s="60">
        <f t="shared" si="24"/>
        <v>254231.8</v>
      </c>
      <c r="J64" s="60">
        <f t="shared" si="24"/>
        <v>254231.8</v>
      </c>
      <c r="K64" s="60">
        <f t="shared" si="24"/>
        <v>254231.8</v>
      </c>
      <c r="L64" s="60">
        <f t="shared" si="24"/>
        <v>254231.8</v>
      </c>
      <c r="M64" s="60">
        <f t="shared" si="24"/>
        <v>254231.8</v>
      </c>
      <c r="N64" s="60">
        <f t="shared" si="24"/>
        <v>254231.8</v>
      </c>
      <c r="O64" s="60">
        <f t="shared" si="24"/>
        <v>2682511.46</v>
      </c>
    </row>
    <row r="65" spans="1:15" s="65" customFormat="1" ht="18.75" customHeight="1" x14ac:dyDescent="0.3">
      <c r="A65" s="144"/>
      <c r="B65" s="145"/>
      <c r="C65" s="146" t="s">
        <v>143</v>
      </c>
      <c r="D65" s="138">
        <v>178868.55</v>
      </c>
      <c r="E65" s="138">
        <v>206627.71</v>
      </c>
      <c r="F65" s="138">
        <v>263728.8</v>
      </c>
      <c r="G65" s="138">
        <v>253663.8</v>
      </c>
      <c r="H65" s="138">
        <v>254231.8</v>
      </c>
      <c r="I65" s="138">
        <v>254231.8</v>
      </c>
      <c r="J65" s="138">
        <v>254231.8</v>
      </c>
      <c r="K65" s="138">
        <v>254231.8</v>
      </c>
      <c r="L65" s="138">
        <v>254231.8</v>
      </c>
      <c r="M65" s="138">
        <v>254231.8</v>
      </c>
      <c r="N65" s="138">
        <v>254231.8</v>
      </c>
      <c r="O65" s="138">
        <f>D65+E65+F65+G65+H65+I65+J65+K65+L65+M65+N65</f>
        <v>2682511.46</v>
      </c>
    </row>
    <row r="66" spans="1:15" ht="44.25" customHeight="1" x14ac:dyDescent="0.25">
      <c r="A66" s="144"/>
      <c r="B66" s="145"/>
      <c r="C66" s="146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</row>
    <row r="67" spans="1:15" s="65" customFormat="1" ht="18.75" customHeight="1" x14ac:dyDescent="0.3">
      <c r="A67" s="144" t="s">
        <v>41</v>
      </c>
      <c r="B67" s="145" t="s">
        <v>146</v>
      </c>
      <c r="C67" s="59" t="s">
        <v>17</v>
      </c>
      <c r="D67" s="60">
        <f t="shared" ref="D67:O67" si="25">D70</f>
        <v>890308.44</v>
      </c>
      <c r="E67" s="60">
        <f t="shared" si="25"/>
        <v>881847.04</v>
      </c>
      <c r="F67" s="60">
        <f t="shared" si="25"/>
        <v>1008780.7</v>
      </c>
      <c r="G67" s="60">
        <f t="shared" si="25"/>
        <v>986145.8</v>
      </c>
      <c r="H67" s="60">
        <f t="shared" si="25"/>
        <v>989374.4</v>
      </c>
      <c r="I67" s="60">
        <f t="shared" si="25"/>
        <v>989374.4</v>
      </c>
      <c r="J67" s="60">
        <f t="shared" si="25"/>
        <v>989374.4</v>
      </c>
      <c r="K67" s="60">
        <f t="shared" si="25"/>
        <v>989374.4</v>
      </c>
      <c r="L67" s="60">
        <f t="shared" si="25"/>
        <v>989374.4</v>
      </c>
      <c r="M67" s="60">
        <f t="shared" si="25"/>
        <v>989374.4</v>
      </c>
      <c r="N67" s="60">
        <f t="shared" si="25"/>
        <v>989374.4</v>
      </c>
      <c r="O67" s="60">
        <f t="shared" si="25"/>
        <v>10692702.780000001</v>
      </c>
    </row>
    <row r="68" spans="1:15" s="65" customFormat="1" ht="37.5" hidden="1" customHeight="1" x14ac:dyDescent="0.3">
      <c r="A68" s="144"/>
      <c r="B68" s="145"/>
      <c r="C68" s="59" t="s">
        <v>142</v>
      </c>
      <c r="D68" s="60">
        <v>0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</row>
    <row r="69" spans="1:15" ht="37.5" hidden="1" customHeight="1" x14ac:dyDescent="0.25">
      <c r="A69" s="144"/>
      <c r="B69" s="145"/>
      <c r="C69" s="59" t="s">
        <v>127</v>
      </c>
      <c r="D69" s="60">
        <v>0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</row>
    <row r="70" spans="1:15" s="65" customFormat="1" x14ac:dyDescent="0.3">
      <c r="A70" s="144"/>
      <c r="B70" s="145"/>
      <c r="C70" s="66" t="s">
        <v>130</v>
      </c>
      <c r="D70" s="60">
        <f t="shared" ref="D70:O70" si="26">D71</f>
        <v>890308.44</v>
      </c>
      <c r="E70" s="60">
        <f t="shared" si="26"/>
        <v>881847.04</v>
      </c>
      <c r="F70" s="60">
        <f t="shared" si="26"/>
        <v>1008780.7</v>
      </c>
      <c r="G70" s="60">
        <f t="shared" si="26"/>
        <v>986145.8</v>
      </c>
      <c r="H70" s="60">
        <f t="shared" si="26"/>
        <v>989374.4</v>
      </c>
      <c r="I70" s="60">
        <f t="shared" si="26"/>
        <v>989374.4</v>
      </c>
      <c r="J70" s="60">
        <f t="shared" si="26"/>
        <v>989374.4</v>
      </c>
      <c r="K70" s="60">
        <f t="shared" si="26"/>
        <v>989374.4</v>
      </c>
      <c r="L70" s="60">
        <f t="shared" si="26"/>
        <v>989374.4</v>
      </c>
      <c r="M70" s="60">
        <f t="shared" si="26"/>
        <v>989374.4</v>
      </c>
      <c r="N70" s="60">
        <f t="shared" si="26"/>
        <v>989374.4</v>
      </c>
      <c r="O70" s="60">
        <f t="shared" si="26"/>
        <v>10692702.780000001</v>
      </c>
    </row>
    <row r="71" spans="1:15" s="65" customFormat="1" ht="18.75" customHeight="1" x14ac:dyDescent="0.3">
      <c r="A71" s="144"/>
      <c r="B71" s="145"/>
      <c r="C71" s="146" t="s">
        <v>143</v>
      </c>
      <c r="D71" s="138">
        <v>890308.44</v>
      </c>
      <c r="E71" s="138">
        <v>881847.04</v>
      </c>
      <c r="F71" s="138">
        <v>1008780.7</v>
      </c>
      <c r="G71" s="138">
        <v>986145.8</v>
      </c>
      <c r="H71" s="138">
        <v>989374.4</v>
      </c>
      <c r="I71" s="138">
        <v>989374.4</v>
      </c>
      <c r="J71" s="138">
        <v>989374.4</v>
      </c>
      <c r="K71" s="138">
        <v>989374.4</v>
      </c>
      <c r="L71" s="138">
        <v>989374.4</v>
      </c>
      <c r="M71" s="138">
        <v>989374.4</v>
      </c>
      <c r="N71" s="138">
        <v>989374.4</v>
      </c>
      <c r="O71" s="138">
        <f>D71+E71+F71+G71+H71+I71+J71+K71+L71+M71+N71</f>
        <v>10692702.780000001</v>
      </c>
    </row>
    <row r="72" spans="1:15" ht="42.75" customHeight="1" x14ac:dyDescent="0.25">
      <c r="A72" s="144"/>
      <c r="B72" s="145"/>
      <c r="C72" s="146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</row>
    <row r="73" spans="1:15" s="61" customFormat="1" hidden="1" x14ac:dyDescent="0.3">
      <c r="A73" s="144"/>
      <c r="B73" s="145"/>
      <c r="C73" s="70" t="s">
        <v>20</v>
      </c>
      <c r="D73" s="62">
        <v>0</v>
      </c>
      <c r="E73" s="62">
        <v>0</v>
      </c>
      <c r="F73" s="68">
        <v>0</v>
      </c>
      <c r="G73" s="62">
        <v>0</v>
      </c>
      <c r="H73" s="62">
        <v>0</v>
      </c>
      <c r="I73" s="62"/>
      <c r="J73" s="62"/>
      <c r="K73" s="62"/>
      <c r="L73" s="62"/>
      <c r="M73" s="62"/>
      <c r="N73" s="62"/>
      <c r="O73" s="62">
        <v>0</v>
      </c>
    </row>
    <row r="74" spans="1:15" s="61" customFormat="1" ht="37.5" hidden="1" x14ac:dyDescent="0.3">
      <c r="A74" s="144"/>
      <c r="B74" s="145"/>
      <c r="C74" s="59" t="s">
        <v>21</v>
      </c>
      <c r="D74" s="62">
        <v>0</v>
      </c>
      <c r="E74" s="62">
        <v>0</v>
      </c>
      <c r="F74" s="68">
        <v>0</v>
      </c>
      <c r="G74" s="62">
        <v>0</v>
      </c>
      <c r="H74" s="62">
        <v>0</v>
      </c>
      <c r="I74" s="62"/>
      <c r="J74" s="62"/>
      <c r="K74" s="62"/>
      <c r="L74" s="62"/>
      <c r="M74" s="62"/>
      <c r="N74" s="62"/>
      <c r="O74" s="62">
        <v>0</v>
      </c>
    </row>
    <row r="75" spans="1:15" s="61" customFormat="1" ht="19.5" customHeight="1" x14ac:dyDescent="0.3">
      <c r="A75" s="142" t="s">
        <v>43</v>
      </c>
      <c r="B75" s="145" t="s">
        <v>147</v>
      </c>
      <c r="C75" s="73" t="s">
        <v>17</v>
      </c>
      <c r="D75" s="60">
        <f>D76</f>
        <v>1387.49</v>
      </c>
      <c r="E75" s="64" t="s">
        <v>129</v>
      </c>
      <c r="F75" s="64" t="s">
        <v>129</v>
      </c>
      <c r="G75" s="64" t="s">
        <v>129</v>
      </c>
      <c r="H75" s="64" t="s">
        <v>129</v>
      </c>
      <c r="I75" s="64" t="s">
        <v>129</v>
      </c>
      <c r="J75" s="64" t="s">
        <v>129</v>
      </c>
      <c r="K75" s="64" t="s">
        <v>129</v>
      </c>
      <c r="L75" s="64" t="s">
        <v>129</v>
      </c>
      <c r="M75" s="64" t="s">
        <v>129</v>
      </c>
      <c r="N75" s="64" t="s">
        <v>129</v>
      </c>
      <c r="O75" s="60">
        <f>O76</f>
        <v>1387.49</v>
      </c>
    </row>
    <row r="76" spans="1:15" s="61" customFormat="1" x14ac:dyDescent="0.3">
      <c r="A76" s="142"/>
      <c r="B76" s="145"/>
      <c r="C76" s="74" t="s">
        <v>130</v>
      </c>
      <c r="D76" s="60">
        <f>D77</f>
        <v>1387.49</v>
      </c>
      <c r="E76" s="64" t="s">
        <v>129</v>
      </c>
      <c r="F76" s="64" t="s">
        <v>129</v>
      </c>
      <c r="G76" s="64" t="s">
        <v>129</v>
      </c>
      <c r="H76" s="64" t="s">
        <v>129</v>
      </c>
      <c r="I76" s="64" t="s">
        <v>129</v>
      </c>
      <c r="J76" s="64" t="s">
        <v>129</v>
      </c>
      <c r="K76" s="64" t="s">
        <v>129</v>
      </c>
      <c r="L76" s="64" t="s">
        <v>129</v>
      </c>
      <c r="M76" s="64" t="s">
        <v>129</v>
      </c>
      <c r="N76" s="64" t="s">
        <v>129</v>
      </c>
      <c r="O76" s="60">
        <f>O77</f>
        <v>1387.49</v>
      </c>
    </row>
    <row r="77" spans="1:15" s="61" customFormat="1" ht="18.75" customHeight="1" x14ac:dyDescent="0.3">
      <c r="A77" s="142"/>
      <c r="B77" s="145"/>
      <c r="C77" s="148" t="s">
        <v>143</v>
      </c>
      <c r="D77" s="138">
        <v>1387.49</v>
      </c>
      <c r="E77" s="138" t="s">
        <v>129</v>
      </c>
      <c r="F77" s="138" t="s">
        <v>129</v>
      </c>
      <c r="G77" s="138" t="s">
        <v>129</v>
      </c>
      <c r="H77" s="138" t="s">
        <v>129</v>
      </c>
      <c r="I77" s="138" t="s">
        <v>129</v>
      </c>
      <c r="J77" s="138" t="s">
        <v>129</v>
      </c>
      <c r="K77" s="138" t="s">
        <v>129</v>
      </c>
      <c r="L77" s="138" t="s">
        <v>129</v>
      </c>
      <c r="M77" s="138" t="s">
        <v>129</v>
      </c>
      <c r="N77" s="138" t="s">
        <v>129</v>
      </c>
      <c r="O77" s="138">
        <f>D77</f>
        <v>1387.49</v>
      </c>
    </row>
    <row r="78" spans="1:15" s="63" customFormat="1" ht="44.25" customHeight="1" x14ac:dyDescent="0.2">
      <c r="A78" s="142"/>
      <c r="B78" s="75" t="s">
        <v>148</v>
      </c>
      <c r="C78" s="14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</row>
    <row r="79" spans="1:15" s="61" customFormat="1" ht="18.75" hidden="1" customHeight="1" x14ac:dyDescent="0.3">
      <c r="A79" s="76"/>
      <c r="B79" s="77"/>
      <c r="C79" s="67" t="s">
        <v>20</v>
      </c>
      <c r="D79" s="62">
        <v>0</v>
      </c>
      <c r="E79" s="62">
        <v>0</v>
      </c>
      <c r="F79" s="68">
        <v>0</v>
      </c>
      <c r="G79" s="68">
        <v>0</v>
      </c>
      <c r="H79" s="68">
        <v>0</v>
      </c>
      <c r="I79" s="68"/>
      <c r="J79" s="68"/>
      <c r="K79" s="68"/>
      <c r="L79" s="68"/>
      <c r="M79" s="68"/>
      <c r="N79" s="68"/>
      <c r="O79" s="68">
        <v>0</v>
      </c>
    </row>
    <row r="80" spans="1:15" s="61" customFormat="1" ht="37.5" hidden="1" customHeight="1" x14ac:dyDescent="0.3">
      <c r="A80" s="76"/>
      <c r="B80" s="77"/>
      <c r="C80" s="69" t="s">
        <v>21</v>
      </c>
      <c r="D80" s="62">
        <v>0</v>
      </c>
      <c r="E80" s="62">
        <v>0</v>
      </c>
      <c r="F80" s="68">
        <v>0</v>
      </c>
      <c r="G80" s="68">
        <v>0</v>
      </c>
      <c r="H80" s="68">
        <v>0</v>
      </c>
      <c r="I80" s="68"/>
      <c r="J80" s="68"/>
      <c r="K80" s="68"/>
      <c r="L80" s="68"/>
      <c r="M80" s="68"/>
      <c r="N80" s="68"/>
      <c r="O80" s="68">
        <v>0</v>
      </c>
    </row>
    <row r="81" spans="1:15" s="38" customFormat="1" ht="18.75" customHeight="1" x14ac:dyDescent="0.3">
      <c r="A81" s="142" t="s">
        <v>45</v>
      </c>
      <c r="B81" s="146" t="s">
        <v>149</v>
      </c>
      <c r="C81" s="59" t="s">
        <v>17</v>
      </c>
      <c r="D81" s="60">
        <f>D82+D85+D88</f>
        <v>331604.31000000006</v>
      </c>
      <c r="E81" s="60">
        <f>E82+E85+E88</f>
        <v>299016.88</v>
      </c>
      <c r="F81" s="60">
        <f>F82+F85+F88</f>
        <v>246443.2</v>
      </c>
      <c r="G81" s="60">
        <f t="shared" ref="G81:N81" si="27">G85</f>
        <v>40112.1</v>
      </c>
      <c r="H81" s="60">
        <f t="shared" si="27"/>
        <v>40112.1</v>
      </c>
      <c r="I81" s="60">
        <f t="shared" si="27"/>
        <v>40112.1</v>
      </c>
      <c r="J81" s="60">
        <f t="shared" si="27"/>
        <v>40112.1</v>
      </c>
      <c r="K81" s="60">
        <f t="shared" si="27"/>
        <v>40112.1</v>
      </c>
      <c r="L81" s="60">
        <f t="shared" si="27"/>
        <v>40112.1</v>
      </c>
      <c r="M81" s="60">
        <f t="shared" si="27"/>
        <v>40112.1</v>
      </c>
      <c r="N81" s="60">
        <f t="shared" si="27"/>
        <v>40112.1</v>
      </c>
      <c r="O81" s="60">
        <f>O82+O85+O88</f>
        <v>1166362.69</v>
      </c>
    </row>
    <row r="82" spans="1:15" s="38" customFormat="1" x14ac:dyDescent="0.3">
      <c r="A82" s="142"/>
      <c r="B82" s="146"/>
      <c r="C82" s="66" t="s">
        <v>140</v>
      </c>
      <c r="D82" s="60">
        <f>D83</f>
        <v>91302.6</v>
      </c>
      <c r="E82" s="60">
        <f>E83</f>
        <v>98940.800000000003</v>
      </c>
      <c r="F82" s="60">
        <f>F83</f>
        <v>31598.5</v>
      </c>
      <c r="G82" s="64" t="s">
        <v>129</v>
      </c>
      <c r="H82" s="64" t="s">
        <v>129</v>
      </c>
      <c r="I82" s="64" t="s">
        <v>129</v>
      </c>
      <c r="J82" s="64" t="s">
        <v>129</v>
      </c>
      <c r="K82" s="64" t="s">
        <v>129</v>
      </c>
      <c r="L82" s="64" t="s">
        <v>129</v>
      </c>
      <c r="M82" s="64" t="s">
        <v>129</v>
      </c>
      <c r="N82" s="64" t="s">
        <v>129</v>
      </c>
      <c r="O82" s="60">
        <f>O83</f>
        <v>190243.40000000002</v>
      </c>
    </row>
    <row r="83" spans="1:15" s="38" customFormat="1" ht="18.75" customHeight="1" x14ac:dyDescent="0.3">
      <c r="A83" s="142"/>
      <c r="B83" s="146"/>
      <c r="C83" s="146" t="s">
        <v>143</v>
      </c>
      <c r="D83" s="138">
        <v>91302.6</v>
      </c>
      <c r="E83" s="138">
        <v>98940.800000000003</v>
      </c>
      <c r="F83" s="138">
        <v>31598.5</v>
      </c>
      <c r="G83" s="147" t="s">
        <v>129</v>
      </c>
      <c r="H83" s="147" t="s">
        <v>129</v>
      </c>
      <c r="I83" s="147" t="s">
        <v>129</v>
      </c>
      <c r="J83" s="147" t="s">
        <v>129</v>
      </c>
      <c r="K83" s="147" t="s">
        <v>129</v>
      </c>
      <c r="L83" s="147" t="s">
        <v>129</v>
      </c>
      <c r="M83" s="147" t="s">
        <v>129</v>
      </c>
      <c r="N83" s="147" t="s">
        <v>129</v>
      </c>
      <c r="O83" s="138">
        <f>D83+E83</f>
        <v>190243.40000000002</v>
      </c>
    </row>
    <row r="84" spans="1:15" s="2" customFormat="1" ht="46.5" customHeight="1" x14ac:dyDescent="0.25">
      <c r="A84" s="142"/>
      <c r="B84" s="146"/>
      <c r="C84" s="146"/>
      <c r="D84" s="138"/>
      <c r="E84" s="138"/>
      <c r="F84" s="138"/>
      <c r="G84" s="147"/>
      <c r="H84" s="147"/>
      <c r="I84" s="147"/>
      <c r="J84" s="147"/>
      <c r="K84" s="147"/>
      <c r="L84" s="147"/>
      <c r="M84" s="147"/>
      <c r="N84" s="147"/>
      <c r="O84" s="138"/>
    </row>
    <row r="85" spans="1:15" s="65" customFormat="1" x14ac:dyDescent="0.3">
      <c r="A85" s="142"/>
      <c r="B85" s="146"/>
      <c r="C85" s="78" t="s">
        <v>130</v>
      </c>
      <c r="D85" s="60">
        <f t="shared" ref="D85:O85" si="28">D86</f>
        <v>237781.68</v>
      </c>
      <c r="E85" s="60">
        <f t="shared" si="28"/>
        <v>197301.98</v>
      </c>
      <c r="F85" s="60">
        <f t="shared" si="28"/>
        <v>210263.5</v>
      </c>
      <c r="G85" s="60">
        <f t="shared" si="28"/>
        <v>40112.1</v>
      </c>
      <c r="H85" s="60">
        <f t="shared" si="28"/>
        <v>40112.1</v>
      </c>
      <c r="I85" s="60">
        <f t="shared" si="28"/>
        <v>40112.1</v>
      </c>
      <c r="J85" s="60">
        <f t="shared" si="28"/>
        <v>40112.1</v>
      </c>
      <c r="K85" s="60">
        <f t="shared" si="28"/>
        <v>40112.1</v>
      </c>
      <c r="L85" s="60">
        <f t="shared" si="28"/>
        <v>40112.1</v>
      </c>
      <c r="M85" s="60">
        <f t="shared" si="28"/>
        <v>40112.1</v>
      </c>
      <c r="N85" s="60">
        <f t="shared" si="28"/>
        <v>40112.1</v>
      </c>
      <c r="O85" s="60">
        <f t="shared" si="28"/>
        <v>966243.95999999985</v>
      </c>
    </row>
    <row r="86" spans="1:15" s="65" customFormat="1" ht="18.75" customHeight="1" x14ac:dyDescent="0.3">
      <c r="A86" s="142"/>
      <c r="B86" s="146"/>
      <c r="C86" s="146" t="s">
        <v>143</v>
      </c>
      <c r="D86" s="138">
        <v>237781.68</v>
      </c>
      <c r="E86" s="138">
        <v>197301.98</v>
      </c>
      <c r="F86" s="138">
        <v>210263.5</v>
      </c>
      <c r="G86" s="138">
        <v>40112.1</v>
      </c>
      <c r="H86" s="138">
        <v>40112.1</v>
      </c>
      <c r="I86" s="138">
        <v>40112.1</v>
      </c>
      <c r="J86" s="138">
        <v>40112.1</v>
      </c>
      <c r="K86" s="138">
        <v>40112.1</v>
      </c>
      <c r="L86" s="138">
        <v>40112.1</v>
      </c>
      <c r="M86" s="138">
        <v>40112.1</v>
      </c>
      <c r="N86" s="138">
        <v>40112.1</v>
      </c>
      <c r="O86" s="138">
        <f>D86+E86+F86+G86+H86+I86+J86+K86+L86+M86+N86</f>
        <v>966243.95999999985</v>
      </c>
    </row>
    <row r="87" spans="1:15" ht="44.25" customHeight="1" x14ac:dyDescent="0.25">
      <c r="A87" s="142"/>
      <c r="B87" s="146"/>
      <c r="C87" s="146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</row>
    <row r="88" spans="1:15" s="61" customFormat="1" x14ac:dyDescent="0.3">
      <c r="A88" s="142"/>
      <c r="B88" s="146"/>
      <c r="C88" s="70" t="s">
        <v>20</v>
      </c>
      <c r="D88" s="60">
        <v>2520.0300000000002</v>
      </c>
      <c r="E88" s="60">
        <v>2774.1</v>
      </c>
      <c r="F88" s="138">
        <v>4581.2</v>
      </c>
      <c r="G88" s="64" t="s">
        <v>129</v>
      </c>
      <c r="H88" s="64" t="s">
        <v>129</v>
      </c>
      <c r="I88" s="64" t="s">
        <v>129</v>
      </c>
      <c r="J88" s="64" t="s">
        <v>129</v>
      </c>
      <c r="K88" s="64" t="s">
        <v>129</v>
      </c>
      <c r="L88" s="64" t="s">
        <v>129</v>
      </c>
      <c r="M88" s="64" t="s">
        <v>129</v>
      </c>
      <c r="N88" s="64" t="s">
        <v>129</v>
      </c>
      <c r="O88" s="60">
        <f>D88+E88+F88</f>
        <v>9875.33</v>
      </c>
    </row>
    <row r="89" spans="1:15" s="61" customFormat="1" ht="37.5" hidden="1" x14ac:dyDescent="0.3">
      <c r="A89" s="142"/>
      <c r="B89" s="146"/>
      <c r="C89" s="59" t="s">
        <v>21</v>
      </c>
      <c r="D89" s="62">
        <v>0</v>
      </c>
      <c r="E89" s="62">
        <v>0</v>
      </c>
      <c r="F89" s="138">
        <v>0</v>
      </c>
      <c r="G89" s="68">
        <v>0</v>
      </c>
      <c r="H89" s="68">
        <v>0</v>
      </c>
      <c r="I89" s="68"/>
      <c r="J89" s="68"/>
      <c r="K89" s="68"/>
      <c r="L89" s="68"/>
      <c r="M89" s="68"/>
      <c r="N89" s="68"/>
      <c r="O89" s="68">
        <v>0</v>
      </c>
    </row>
    <row r="90" spans="1:15" s="61" customFormat="1" ht="18.75" customHeight="1" x14ac:dyDescent="0.3">
      <c r="A90" s="142" t="s">
        <v>47</v>
      </c>
      <c r="B90" s="146" t="s">
        <v>150</v>
      </c>
      <c r="C90" s="59" t="s">
        <v>17</v>
      </c>
      <c r="D90" s="60">
        <f>D91+D94+D97</f>
        <v>495808.86000000004</v>
      </c>
      <c r="E90" s="60">
        <f>E91+E94+E97</f>
        <v>68116.13</v>
      </c>
      <c r="F90" s="60">
        <f>F91+F94+F97</f>
        <v>67608.799999999988</v>
      </c>
      <c r="G90" s="60">
        <f t="shared" ref="G90:N90" si="29">G94+G97</f>
        <v>11267.4</v>
      </c>
      <c r="H90" s="60">
        <f t="shared" si="29"/>
        <v>11267.4</v>
      </c>
      <c r="I90" s="60">
        <f t="shared" si="29"/>
        <v>11267.4</v>
      </c>
      <c r="J90" s="60">
        <f t="shared" si="29"/>
        <v>11267.4</v>
      </c>
      <c r="K90" s="60">
        <f t="shared" si="29"/>
        <v>11267.4</v>
      </c>
      <c r="L90" s="60">
        <f t="shared" si="29"/>
        <v>11267.4</v>
      </c>
      <c r="M90" s="60">
        <f t="shared" si="29"/>
        <v>11267.4</v>
      </c>
      <c r="N90" s="60">
        <f t="shared" si="29"/>
        <v>11267.4</v>
      </c>
      <c r="O90" s="60">
        <f>O91+O94+O97</f>
        <v>684524.79</v>
      </c>
    </row>
    <row r="91" spans="1:15" s="61" customFormat="1" x14ac:dyDescent="0.3">
      <c r="A91" s="142"/>
      <c r="B91" s="146"/>
      <c r="C91" s="66" t="s">
        <v>140</v>
      </c>
      <c r="D91" s="60">
        <f>D92</f>
        <v>345426.2</v>
      </c>
      <c r="E91" s="60">
        <f>E92</f>
        <v>51072.2</v>
      </c>
      <c r="F91" s="60">
        <f>F92</f>
        <v>37148.199999999997</v>
      </c>
      <c r="G91" s="64" t="s">
        <v>129</v>
      </c>
      <c r="H91" s="64" t="s">
        <v>129</v>
      </c>
      <c r="I91" s="64" t="s">
        <v>129</v>
      </c>
      <c r="J91" s="64" t="s">
        <v>129</v>
      </c>
      <c r="K91" s="64" t="s">
        <v>129</v>
      </c>
      <c r="L91" s="64" t="s">
        <v>129</v>
      </c>
      <c r="M91" s="64" t="s">
        <v>129</v>
      </c>
      <c r="N91" s="64" t="s">
        <v>129</v>
      </c>
      <c r="O91" s="60">
        <f>O92</f>
        <v>396498.4</v>
      </c>
    </row>
    <row r="92" spans="1:15" s="61" customFormat="1" ht="18.75" customHeight="1" x14ac:dyDescent="0.3">
      <c r="A92" s="142"/>
      <c r="B92" s="146"/>
      <c r="C92" s="146" t="s">
        <v>143</v>
      </c>
      <c r="D92" s="138">
        <v>345426.2</v>
      </c>
      <c r="E92" s="138">
        <v>51072.2</v>
      </c>
      <c r="F92" s="138">
        <v>37148.199999999997</v>
      </c>
      <c r="G92" s="138" t="s">
        <v>129</v>
      </c>
      <c r="H92" s="138" t="s">
        <v>129</v>
      </c>
      <c r="I92" s="138" t="s">
        <v>129</v>
      </c>
      <c r="J92" s="138" t="s">
        <v>129</v>
      </c>
      <c r="K92" s="138" t="s">
        <v>129</v>
      </c>
      <c r="L92" s="138" t="s">
        <v>129</v>
      </c>
      <c r="M92" s="138" t="s">
        <v>129</v>
      </c>
      <c r="N92" s="138" t="s">
        <v>129</v>
      </c>
      <c r="O92" s="138">
        <f>D92+E92</f>
        <v>396498.4</v>
      </c>
    </row>
    <row r="93" spans="1:15" s="61" customFormat="1" ht="42.75" customHeight="1" x14ac:dyDescent="0.3">
      <c r="A93" s="142"/>
      <c r="B93" s="146"/>
      <c r="C93" s="146"/>
      <c r="D93" s="138"/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</row>
    <row r="94" spans="1:15" s="61" customFormat="1" x14ac:dyDescent="0.3">
      <c r="A94" s="142"/>
      <c r="B94" s="146"/>
      <c r="C94" s="78" t="s">
        <v>130</v>
      </c>
      <c r="D94" s="60">
        <f t="shared" ref="D94:O94" si="30">D95</f>
        <v>123556.6</v>
      </c>
      <c r="E94" s="60">
        <f t="shared" si="30"/>
        <v>16262.8</v>
      </c>
      <c r="F94" s="60">
        <f t="shared" si="30"/>
        <v>29683.599999999999</v>
      </c>
      <c r="G94" s="60">
        <f t="shared" si="30"/>
        <v>10704</v>
      </c>
      <c r="H94" s="60">
        <f t="shared" si="30"/>
        <v>10704</v>
      </c>
      <c r="I94" s="60">
        <f t="shared" si="30"/>
        <v>10704</v>
      </c>
      <c r="J94" s="60">
        <f t="shared" si="30"/>
        <v>10704</v>
      </c>
      <c r="K94" s="60">
        <f t="shared" si="30"/>
        <v>10704</v>
      </c>
      <c r="L94" s="60">
        <f t="shared" si="30"/>
        <v>10704</v>
      </c>
      <c r="M94" s="60">
        <f t="shared" si="30"/>
        <v>10704</v>
      </c>
      <c r="N94" s="60">
        <f t="shared" si="30"/>
        <v>10704</v>
      </c>
      <c r="O94" s="60">
        <f t="shared" si="30"/>
        <v>255135</v>
      </c>
    </row>
    <row r="95" spans="1:15" s="61" customFormat="1" ht="18.75" customHeight="1" x14ac:dyDescent="0.3">
      <c r="A95" s="142"/>
      <c r="B95" s="146"/>
      <c r="C95" s="146" t="s">
        <v>143</v>
      </c>
      <c r="D95" s="138">
        <v>123556.6</v>
      </c>
      <c r="E95" s="138">
        <v>16262.8</v>
      </c>
      <c r="F95" s="138">
        <v>29683.599999999999</v>
      </c>
      <c r="G95" s="138">
        <v>10704</v>
      </c>
      <c r="H95" s="138">
        <v>10704</v>
      </c>
      <c r="I95" s="138">
        <v>10704</v>
      </c>
      <c r="J95" s="138">
        <v>10704</v>
      </c>
      <c r="K95" s="138">
        <v>10704</v>
      </c>
      <c r="L95" s="138">
        <v>10704</v>
      </c>
      <c r="M95" s="138">
        <v>10704</v>
      </c>
      <c r="N95" s="138">
        <v>10704</v>
      </c>
      <c r="O95" s="138">
        <f>D95+E95+F95+G95+H95+I95+J95+K95+L95+M95+N95</f>
        <v>255135</v>
      </c>
    </row>
    <row r="96" spans="1:15" s="61" customFormat="1" ht="42" customHeight="1" x14ac:dyDescent="0.3">
      <c r="A96" s="142"/>
      <c r="B96" s="146"/>
      <c r="C96" s="146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</row>
    <row r="97" spans="1:15" s="61" customFormat="1" x14ac:dyDescent="0.3">
      <c r="A97" s="142"/>
      <c r="B97" s="146"/>
      <c r="C97" s="70" t="s">
        <v>151</v>
      </c>
      <c r="D97" s="60">
        <v>26826.06</v>
      </c>
      <c r="E97" s="60">
        <v>781.13</v>
      </c>
      <c r="F97" s="60">
        <v>777</v>
      </c>
      <c r="G97" s="60">
        <v>563.4</v>
      </c>
      <c r="H97" s="60">
        <v>563.4</v>
      </c>
      <c r="I97" s="60">
        <v>563.4</v>
      </c>
      <c r="J97" s="60">
        <v>563.4</v>
      </c>
      <c r="K97" s="60">
        <v>563.4</v>
      </c>
      <c r="L97" s="60">
        <v>563.4</v>
      </c>
      <c r="M97" s="60">
        <v>563.4</v>
      </c>
      <c r="N97" s="60">
        <v>563.4</v>
      </c>
      <c r="O97" s="60">
        <f>D97+E97+F97+G97+H97+I97+J97+K97+L97+M97+N97</f>
        <v>32891.390000000014</v>
      </c>
    </row>
    <row r="98" spans="1:15" s="65" customFormat="1" ht="29.25" hidden="1" customHeight="1" x14ac:dyDescent="0.3">
      <c r="A98" s="153" t="s">
        <v>47</v>
      </c>
      <c r="B98" s="154" t="s">
        <v>152</v>
      </c>
      <c r="C98" s="69" t="s">
        <v>17</v>
      </c>
      <c r="D98" s="62">
        <v>447064.6</v>
      </c>
      <c r="E98" s="62">
        <v>0</v>
      </c>
      <c r="F98" s="68">
        <v>0</v>
      </c>
      <c r="G98" s="68">
        <v>0</v>
      </c>
      <c r="H98" s="68">
        <v>0</v>
      </c>
      <c r="I98" s="68"/>
      <c r="J98" s="68"/>
      <c r="K98" s="68"/>
      <c r="L98" s="68"/>
      <c r="M98" s="68"/>
      <c r="N98" s="68"/>
      <c r="O98" s="68">
        <v>447064.6</v>
      </c>
    </row>
    <row r="99" spans="1:15" s="65" customFormat="1" hidden="1" x14ac:dyDescent="0.3">
      <c r="A99" s="153"/>
      <c r="B99" s="154"/>
      <c r="C99" s="69" t="s">
        <v>140</v>
      </c>
      <c r="D99" s="62">
        <v>318323.40000000002</v>
      </c>
      <c r="E99" s="62">
        <v>0</v>
      </c>
      <c r="F99" s="68">
        <v>0</v>
      </c>
      <c r="G99" s="68">
        <v>0</v>
      </c>
      <c r="H99" s="68">
        <v>0</v>
      </c>
      <c r="I99" s="68"/>
      <c r="J99" s="68"/>
      <c r="K99" s="68"/>
      <c r="L99" s="68"/>
      <c r="M99" s="68"/>
      <c r="N99" s="68"/>
      <c r="O99" s="68">
        <v>318323.40000000002</v>
      </c>
    </row>
    <row r="100" spans="1:15" s="65" customFormat="1" hidden="1" x14ac:dyDescent="0.3">
      <c r="A100" s="153"/>
      <c r="B100" s="154"/>
      <c r="C100" s="69" t="s">
        <v>153</v>
      </c>
      <c r="D100" s="62"/>
      <c r="E100" s="62"/>
      <c r="F100" s="68"/>
      <c r="G100" s="68"/>
      <c r="H100" s="68"/>
      <c r="I100" s="68"/>
      <c r="J100" s="68"/>
      <c r="K100" s="68"/>
      <c r="L100" s="68"/>
      <c r="M100" s="68"/>
      <c r="N100" s="68"/>
      <c r="O100" s="68"/>
    </row>
    <row r="101" spans="1:15" ht="37.5" hidden="1" x14ac:dyDescent="0.25">
      <c r="A101" s="153"/>
      <c r="B101" s="154"/>
      <c r="C101" s="69" t="s">
        <v>127</v>
      </c>
      <c r="D101" s="62">
        <v>318323.40000000002</v>
      </c>
      <c r="E101" s="62">
        <v>0</v>
      </c>
      <c r="F101" s="68">
        <v>0</v>
      </c>
      <c r="G101" s="68">
        <v>0</v>
      </c>
      <c r="H101" s="68">
        <v>0</v>
      </c>
      <c r="I101" s="68"/>
      <c r="J101" s="68"/>
      <c r="K101" s="68"/>
      <c r="L101" s="68"/>
      <c r="M101" s="68"/>
      <c r="N101" s="68"/>
      <c r="O101" s="68">
        <v>318323.40000000002</v>
      </c>
    </row>
    <row r="102" spans="1:15" s="65" customFormat="1" hidden="1" x14ac:dyDescent="0.3">
      <c r="A102" s="153"/>
      <c r="B102" s="154"/>
      <c r="C102" s="69" t="s">
        <v>130</v>
      </c>
      <c r="D102" s="62">
        <v>3215.4</v>
      </c>
      <c r="E102" s="62">
        <v>0</v>
      </c>
      <c r="F102" s="68">
        <v>0</v>
      </c>
      <c r="G102" s="68">
        <v>0</v>
      </c>
      <c r="H102" s="68">
        <v>0</v>
      </c>
      <c r="I102" s="68"/>
      <c r="J102" s="68"/>
      <c r="K102" s="68"/>
      <c r="L102" s="68"/>
      <c r="M102" s="68"/>
      <c r="N102" s="68"/>
      <c r="O102" s="68">
        <v>3215.4</v>
      </c>
    </row>
    <row r="103" spans="1:15" s="65" customFormat="1" hidden="1" x14ac:dyDescent="0.3">
      <c r="A103" s="153"/>
      <c r="B103" s="154"/>
      <c r="C103" s="69" t="s">
        <v>153</v>
      </c>
      <c r="D103" s="62"/>
      <c r="E103" s="62"/>
      <c r="F103" s="68"/>
      <c r="G103" s="68"/>
      <c r="H103" s="68"/>
      <c r="I103" s="68"/>
      <c r="J103" s="68"/>
      <c r="K103" s="68"/>
      <c r="L103" s="68"/>
      <c r="M103" s="68"/>
      <c r="N103" s="68"/>
      <c r="O103" s="68"/>
    </row>
    <row r="104" spans="1:15" ht="37.5" hidden="1" x14ac:dyDescent="0.25">
      <c r="A104" s="153"/>
      <c r="B104" s="154"/>
      <c r="C104" s="69" t="s">
        <v>127</v>
      </c>
      <c r="D104" s="62">
        <v>3215.4</v>
      </c>
      <c r="E104" s="62">
        <v>0</v>
      </c>
      <c r="F104" s="68">
        <v>0</v>
      </c>
      <c r="G104" s="68">
        <v>0</v>
      </c>
      <c r="H104" s="68">
        <v>0</v>
      </c>
      <c r="I104" s="68"/>
      <c r="J104" s="68"/>
      <c r="K104" s="68"/>
      <c r="L104" s="68"/>
      <c r="M104" s="68"/>
      <c r="N104" s="68"/>
      <c r="O104" s="68">
        <v>3215.4</v>
      </c>
    </row>
    <row r="105" spans="1:15" s="61" customFormat="1" hidden="1" x14ac:dyDescent="0.3">
      <c r="A105" s="153"/>
      <c r="B105" s="154"/>
      <c r="C105" s="69" t="s">
        <v>20</v>
      </c>
      <c r="D105" s="62">
        <v>125525.8</v>
      </c>
      <c r="E105" s="62">
        <v>0</v>
      </c>
      <c r="F105" s="68">
        <v>0</v>
      </c>
      <c r="G105" s="68">
        <v>0</v>
      </c>
      <c r="H105" s="68">
        <v>0</v>
      </c>
      <c r="I105" s="68"/>
      <c r="J105" s="68"/>
      <c r="K105" s="68"/>
      <c r="L105" s="68"/>
      <c r="M105" s="68"/>
      <c r="N105" s="68"/>
      <c r="O105" s="68">
        <v>125525.8</v>
      </c>
    </row>
    <row r="106" spans="1:15" s="38" customFormat="1" ht="37.5" hidden="1" x14ac:dyDescent="0.3">
      <c r="A106" s="153"/>
      <c r="B106" s="154"/>
      <c r="C106" s="69" t="s">
        <v>21</v>
      </c>
      <c r="D106" s="62">
        <v>0</v>
      </c>
      <c r="E106" s="62">
        <v>0</v>
      </c>
      <c r="F106" s="68">
        <v>0</v>
      </c>
      <c r="G106" s="68">
        <v>0</v>
      </c>
      <c r="H106" s="68">
        <v>0</v>
      </c>
      <c r="I106" s="68"/>
      <c r="J106" s="68"/>
      <c r="K106" s="68"/>
      <c r="L106" s="68"/>
      <c r="M106" s="68"/>
      <c r="N106" s="68"/>
      <c r="O106" s="68">
        <v>0</v>
      </c>
    </row>
    <row r="107" spans="1:15" s="61" customFormat="1" ht="18.75" customHeight="1" x14ac:dyDescent="0.3">
      <c r="A107" s="142" t="s">
        <v>49</v>
      </c>
      <c r="B107" s="143" t="s">
        <v>154</v>
      </c>
      <c r="C107" s="59" t="s">
        <v>17</v>
      </c>
      <c r="D107" s="60">
        <f>D108+D112</f>
        <v>62546.7</v>
      </c>
      <c r="E107" s="60">
        <f t="shared" ref="E107:O107" si="31">E108+E112+E116</f>
        <v>166932.20000000001</v>
      </c>
      <c r="F107" s="60">
        <f t="shared" si="31"/>
        <v>154628.20000000001</v>
      </c>
      <c r="G107" s="60">
        <f t="shared" si="31"/>
        <v>156960.20000000001</v>
      </c>
      <c r="H107" s="60">
        <f t="shared" si="31"/>
        <v>228293.1</v>
      </c>
      <c r="I107" s="60">
        <f t="shared" si="31"/>
        <v>228293.1</v>
      </c>
      <c r="J107" s="60">
        <f t="shared" si="31"/>
        <v>228293.1</v>
      </c>
      <c r="K107" s="60">
        <f t="shared" si="31"/>
        <v>228293.1</v>
      </c>
      <c r="L107" s="60">
        <f t="shared" si="31"/>
        <v>228293.1</v>
      </c>
      <c r="M107" s="60">
        <f t="shared" si="31"/>
        <v>228293.1</v>
      </c>
      <c r="N107" s="60">
        <f t="shared" si="31"/>
        <v>228293.1</v>
      </c>
      <c r="O107" s="60">
        <f t="shared" si="31"/>
        <v>2139118.9999999995</v>
      </c>
    </row>
    <row r="108" spans="1:15" s="61" customFormat="1" x14ac:dyDescent="0.3">
      <c r="A108" s="142"/>
      <c r="B108" s="143"/>
      <c r="C108" s="66" t="s">
        <v>140</v>
      </c>
      <c r="D108" s="60">
        <f t="shared" ref="D108:O108" si="32">D110</f>
        <v>61921.1</v>
      </c>
      <c r="E108" s="60">
        <f t="shared" si="32"/>
        <v>151459.37</v>
      </c>
      <c r="F108" s="60">
        <f t="shared" si="32"/>
        <v>133260</v>
      </c>
      <c r="G108" s="60">
        <f t="shared" si="32"/>
        <v>154277.6</v>
      </c>
      <c r="H108" s="60">
        <f t="shared" si="32"/>
        <v>222710.39999999999</v>
      </c>
      <c r="I108" s="60">
        <f t="shared" si="32"/>
        <v>222710.39999999999</v>
      </c>
      <c r="J108" s="60">
        <f t="shared" si="32"/>
        <v>222710.39999999999</v>
      </c>
      <c r="K108" s="60">
        <f t="shared" si="32"/>
        <v>222710.39999999999</v>
      </c>
      <c r="L108" s="60">
        <f t="shared" si="32"/>
        <v>222710.39999999999</v>
      </c>
      <c r="M108" s="60">
        <f t="shared" si="32"/>
        <v>222710.39999999999</v>
      </c>
      <c r="N108" s="60">
        <f t="shared" si="32"/>
        <v>222710.39999999999</v>
      </c>
      <c r="O108" s="60">
        <f t="shared" si="32"/>
        <v>2059890.8699999996</v>
      </c>
    </row>
    <row r="109" spans="1:15" s="61" customFormat="1" x14ac:dyDescent="0.3">
      <c r="A109" s="142"/>
      <c r="B109" s="143"/>
      <c r="C109" s="66" t="s">
        <v>126</v>
      </c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</row>
    <row r="110" spans="1:15" s="61" customFormat="1" ht="18.75" customHeight="1" x14ac:dyDescent="0.3">
      <c r="A110" s="142"/>
      <c r="B110" s="143"/>
      <c r="C110" s="146" t="s">
        <v>127</v>
      </c>
      <c r="D110" s="138">
        <v>61921.1</v>
      </c>
      <c r="E110" s="138">
        <v>151459.37</v>
      </c>
      <c r="F110" s="138">
        <v>133260</v>
      </c>
      <c r="G110" s="138">
        <v>154277.6</v>
      </c>
      <c r="H110" s="138">
        <v>222710.39999999999</v>
      </c>
      <c r="I110" s="138">
        <v>222710.39999999999</v>
      </c>
      <c r="J110" s="138">
        <v>222710.39999999999</v>
      </c>
      <c r="K110" s="138">
        <v>222710.39999999999</v>
      </c>
      <c r="L110" s="138">
        <v>222710.39999999999</v>
      </c>
      <c r="M110" s="138">
        <v>222710.39999999999</v>
      </c>
      <c r="N110" s="138">
        <v>222710.39999999999</v>
      </c>
      <c r="O110" s="138">
        <f>D110+E110+F110+G110+H110+I110+J110+K110+L110+M110+N110</f>
        <v>2059890.8699999996</v>
      </c>
    </row>
    <row r="111" spans="1:15" s="63" customFormat="1" ht="25.5" customHeight="1" x14ac:dyDescent="0.2">
      <c r="A111" s="142"/>
      <c r="B111" s="143"/>
      <c r="C111" s="146"/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</row>
    <row r="112" spans="1:15" s="61" customFormat="1" x14ac:dyDescent="0.3">
      <c r="A112" s="142"/>
      <c r="B112" s="143"/>
      <c r="C112" s="59" t="s">
        <v>130</v>
      </c>
      <c r="D112" s="60">
        <f t="shared" ref="D112:O112" si="33">D114</f>
        <v>625.6</v>
      </c>
      <c r="E112" s="60">
        <f t="shared" si="33"/>
        <v>15330.23</v>
      </c>
      <c r="F112" s="60">
        <f t="shared" si="33"/>
        <v>21176</v>
      </c>
      <c r="G112" s="60">
        <f t="shared" si="33"/>
        <v>1558.5</v>
      </c>
      <c r="H112" s="60">
        <f t="shared" si="33"/>
        <v>2249.6999999999998</v>
      </c>
      <c r="I112" s="60">
        <f t="shared" si="33"/>
        <v>2249.6999999999998</v>
      </c>
      <c r="J112" s="60">
        <f t="shared" si="33"/>
        <v>2249.6999999999998</v>
      </c>
      <c r="K112" s="60">
        <f t="shared" si="33"/>
        <v>2249.6999999999998</v>
      </c>
      <c r="L112" s="60">
        <f t="shared" si="33"/>
        <v>2249.6999999999998</v>
      </c>
      <c r="M112" s="60">
        <f t="shared" si="33"/>
        <v>2249.6999999999998</v>
      </c>
      <c r="N112" s="60">
        <f t="shared" si="33"/>
        <v>2249.6999999999998</v>
      </c>
      <c r="O112" s="60">
        <f t="shared" si="33"/>
        <v>54438.229999999981</v>
      </c>
    </row>
    <row r="113" spans="1:15" s="61" customFormat="1" x14ac:dyDescent="0.3">
      <c r="A113" s="142"/>
      <c r="B113" s="143"/>
      <c r="C113" s="78" t="s">
        <v>126</v>
      </c>
      <c r="D113" s="60"/>
      <c r="E113" s="60"/>
      <c r="F113" s="60"/>
      <c r="G113" s="79"/>
      <c r="H113" s="60"/>
      <c r="I113" s="60"/>
      <c r="J113" s="60"/>
      <c r="K113" s="60"/>
      <c r="L113" s="60"/>
      <c r="M113" s="60"/>
      <c r="N113" s="60"/>
      <c r="O113" s="60"/>
    </row>
    <row r="114" spans="1:15" s="61" customFormat="1" ht="18.75" customHeight="1" x14ac:dyDescent="0.3">
      <c r="A114" s="142"/>
      <c r="B114" s="143"/>
      <c r="C114" s="146" t="s">
        <v>127</v>
      </c>
      <c r="D114" s="138">
        <v>625.6</v>
      </c>
      <c r="E114" s="138">
        <v>15330.23</v>
      </c>
      <c r="F114" s="138">
        <v>21176</v>
      </c>
      <c r="G114" s="138">
        <v>1558.5</v>
      </c>
      <c r="H114" s="138">
        <v>2249.6999999999998</v>
      </c>
      <c r="I114" s="138">
        <v>2249.6999999999998</v>
      </c>
      <c r="J114" s="138">
        <v>2249.6999999999998</v>
      </c>
      <c r="K114" s="138">
        <v>2249.6999999999998</v>
      </c>
      <c r="L114" s="138">
        <v>2249.6999999999998</v>
      </c>
      <c r="M114" s="138">
        <v>2249.6999999999998</v>
      </c>
      <c r="N114" s="138">
        <v>2249.6999999999998</v>
      </c>
      <c r="O114" s="138">
        <f>D114+E114+F114+G114+H114+I114+J114+K114+L114+M114+N114</f>
        <v>54438.229999999981</v>
      </c>
    </row>
    <row r="115" spans="1:15" s="63" customFormat="1" ht="22.35" customHeight="1" x14ac:dyDescent="0.2">
      <c r="A115" s="142"/>
      <c r="B115" s="143"/>
      <c r="C115" s="146"/>
      <c r="D115" s="138"/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138"/>
    </row>
    <row r="116" spans="1:15" s="61" customFormat="1" x14ac:dyDescent="0.3">
      <c r="A116" s="142"/>
      <c r="B116" s="143"/>
      <c r="C116" s="70" t="s">
        <v>20</v>
      </c>
      <c r="D116" s="64" t="s">
        <v>129</v>
      </c>
      <c r="E116" s="138">
        <v>142.6</v>
      </c>
      <c r="F116" s="60">
        <v>192.2</v>
      </c>
      <c r="G116" s="60">
        <v>1124.0999999999999</v>
      </c>
      <c r="H116" s="60">
        <v>3333</v>
      </c>
      <c r="I116" s="60">
        <v>3333</v>
      </c>
      <c r="J116" s="60">
        <v>3333</v>
      </c>
      <c r="K116" s="60">
        <v>3333</v>
      </c>
      <c r="L116" s="60">
        <v>3333</v>
      </c>
      <c r="M116" s="60">
        <v>3333</v>
      </c>
      <c r="N116" s="60">
        <v>3333</v>
      </c>
      <c r="O116" s="138">
        <f>E116+F116+G116+H116+I116+J116+K116+L116+M116+N116</f>
        <v>24789.9</v>
      </c>
    </row>
    <row r="117" spans="1:15" s="61" customFormat="1" ht="37.5" hidden="1" customHeight="1" x14ac:dyDescent="0.3">
      <c r="A117" s="76"/>
      <c r="B117" s="77"/>
      <c r="C117" s="69" t="s">
        <v>21</v>
      </c>
      <c r="D117" s="62">
        <v>0</v>
      </c>
      <c r="E117" s="138">
        <v>0</v>
      </c>
      <c r="F117" s="68">
        <v>0</v>
      </c>
      <c r="G117" s="68">
        <v>0</v>
      </c>
      <c r="H117" s="62">
        <v>0</v>
      </c>
      <c r="I117" s="62"/>
      <c r="J117" s="62"/>
      <c r="K117" s="62"/>
      <c r="L117" s="62"/>
      <c r="M117" s="62"/>
      <c r="N117" s="62"/>
      <c r="O117" s="138">
        <v>0</v>
      </c>
    </row>
    <row r="118" spans="1:15" s="61" customFormat="1" ht="18.75" customHeight="1" x14ac:dyDescent="0.3">
      <c r="A118" s="142" t="s">
        <v>51</v>
      </c>
      <c r="B118" s="143" t="s">
        <v>155</v>
      </c>
      <c r="C118" s="59" t="s">
        <v>17</v>
      </c>
      <c r="D118" s="60">
        <f>D119+D122+D125+D126</f>
        <v>104832.71999999999</v>
      </c>
      <c r="E118" s="60">
        <f t="shared" ref="E118:N118" si="34">E119+E122+E125</f>
        <v>240842.19999999998</v>
      </c>
      <c r="F118" s="60">
        <f t="shared" si="34"/>
        <v>158422.79</v>
      </c>
      <c r="G118" s="60">
        <f t="shared" si="34"/>
        <v>207766.9</v>
      </c>
      <c r="H118" s="60">
        <f t="shared" si="34"/>
        <v>54581.4</v>
      </c>
      <c r="I118" s="60">
        <f t="shared" si="34"/>
        <v>54581.4</v>
      </c>
      <c r="J118" s="60">
        <f t="shared" si="34"/>
        <v>54581.4</v>
      </c>
      <c r="K118" s="60">
        <f t="shared" si="34"/>
        <v>54581.4</v>
      </c>
      <c r="L118" s="60">
        <f t="shared" si="34"/>
        <v>54581.4</v>
      </c>
      <c r="M118" s="60">
        <f t="shared" si="34"/>
        <v>54581.4</v>
      </c>
      <c r="N118" s="60">
        <f t="shared" si="34"/>
        <v>54581.4</v>
      </c>
      <c r="O118" s="60">
        <f>O119+O122+O125+O126</f>
        <v>1093934.4100000001</v>
      </c>
    </row>
    <row r="119" spans="1:15" s="61" customFormat="1" x14ac:dyDescent="0.3">
      <c r="A119" s="142"/>
      <c r="B119" s="143"/>
      <c r="C119" s="66" t="s">
        <v>18</v>
      </c>
      <c r="D119" s="60">
        <f t="shared" ref="D119:O119" si="35">D120</f>
        <v>88585.5</v>
      </c>
      <c r="E119" s="60">
        <f t="shared" si="35"/>
        <v>230882.1</v>
      </c>
      <c r="F119" s="60">
        <f t="shared" si="35"/>
        <v>45344.7</v>
      </c>
      <c r="G119" s="60">
        <f t="shared" si="35"/>
        <v>32297.9</v>
      </c>
      <c r="H119" s="60">
        <f t="shared" si="35"/>
        <v>53859.9</v>
      </c>
      <c r="I119" s="60">
        <f t="shared" si="35"/>
        <v>53859.9</v>
      </c>
      <c r="J119" s="60">
        <f t="shared" si="35"/>
        <v>53859.9</v>
      </c>
      <c r="K119" s="60">
        <f t="shared" si="35"/>
        <v>53859.9</v>
      </c>
      <c r="L119" s="60">
        <f t="shared" si="35"/>
        <v>53859.9</v>
      </c>
      <c r="M119" s="60">
        <f t="shared" si="35"/>
        <v>53859.9</v>
      </c>
      <c r="N119" s="60">
        <f t="shared" si="35"/>
        <v>53859.9</v>
      </c>
      <c r="O119" s="60">
        <f t="shared" si="35"/>
        <v>774129.50000000012</v>
      </c>
    </row>
    <row r="120" spans="1:15" s="61" customFormat="1" ht="18.75" customHeight="1" x14ac:dyDescent="0.3">
      <c r="A120" s="142"/>
      <c r="B120" s="143"/>
      <c r="C120" s="146" t="s">
        <v>143</v>
      </c>
      <c r="D120" s="138">
        <v>88585.5</v>
      </c>
      <c r="E120" s="138">
        <v>230882.1</v>
      </c>
      <c r="F120" s="138">
        <v>45344.7</v>
      </c>
      <c r="G120" s="138">
        <v>32297.9</v>
      </c>
      <c r="H120" s="138">
        <v>53859.9</v>
      </c>
      <c r="I120" s="138">
        <v>53859.9</v>
      </c>
      <c r="J120" s="138">
        <v>53859.9</v>
      </c>
      <c r="K120" s="138">
        <v>53859.9</v>
      </c>
      <c r="L120" s="138">
        <v>53859.9</v>
      </c>
      <c r="M120" s="138">
        <v>53859.9</v>
      </c>
      <c r="N120" s="138">
        <v>53859.9</v>
      </c>
      <c r="O120" s="138">
        <f>D120+E120+F120+G120+H120+I120+J120+K120+L120+M120+N120</f>
        <v>774129.50000000012</v>
      </c>
    </row>
    <row r="121" spans="1:15" s="63" customFormat="1" ht="44.25" customHeight="1" x14ac:dyDescent="0.2">
      <c r="A121" s="142"/>
      <c r="B121" s="143"/>
      <c r="C121" s="146"/>
      <c r="D121" s="138"/>
      <c r="E121" s="138"/>
      <c r="F121" s="138"/>
      <c r="G121" s="138"/>
      <c r="H121" s="138"/>
      <c r="I121" s="138"/>
      <c r="J121" s="138"/>
      <c r="K121" s="138"/>
      <c r="L121" s="138"/>
      <c r="M121" s="138"/>
      <c r="N121" s="138"/>
      <c r="O121" s="138"/>
    </row>
    <row r="122" spans="1:15" s="61" customFormat="1" x14ac:dyDescent="0.3">
      <c r="A122" s="142"/>
      <c r="B122" s="143"/>
      <c r="C122" s="78" t="s">
        <v>130</v>
      </c>
      <c r="D122" s="60">
        <f t="shared" ref="D122:O122" si="36">D123</f>
        <v>13322.9</v>
      </c>
      <c r="E122" s="60">
        <f t="shared" si="36"/>
        <v>9677.2999999999993</v>
      </c>
      <c r="F122" s="60">
        <f t="shared" si="36"/>
        <v>112919.39</v>
      </c>
      <c r="G122" s="60">
        <f t="shared" si="36"/>
        <v>175326.7</v>
      </c>
      <c r="H122" s="60">
        <f t="shared" si="36"/>
        <v>544.29999999999995</v>
      </c>
      <c r="I122" s="60">
        <f t="shared" si="36"/>
        <v>544.29999999999995</v>
      </c>
      <c r="J122" s="60">
        <f t="shared" si="36"/>
        <v>544.29999999999995</v>
      </c>
      <c r="K122" s="60">
        <f t="shared" si="36"/>
        <v>544.29999999999995</v>
      </c>
      <c r="L122" s="60">
        <f t="shared" si="36"/>
        <v>544.29999999999995</v>
      </c>
      <c r="M122" s="60">
        <f t="shared" si="36"/>
        <v>544.29999999999995</v>
      </c>
      <c r="N122" s="60">
        <f t="shared" si="36"/>
        <v>544.29999999999995</v>
      </c>
      <c r="O122" s="60">
        <f t="shared" si="36"/>
        <v>315056.38999999996</v>
      </c>
    </row>
    <row r="123" spans="1:15" s="61" customFormat="1" ht="18.75" customHeight="1" x14ac:dyDescent="0.3">
      <c r="A123" s="142"/>
      <c r="B123" s="143"/>
      <c r="C123" s="146" t="s">
        <v>143</v>
      </c>
      <c r="D123" s="138">
        <v>13322.9</v>
      </c>
      <c r="E123" s="138">
        <v>9677.2999999999993</v>
      </c>
      <c r="F123" s="138">
        <v>112919.39</v>
      </c>
      <c r="G123" s="138">
        <v>175326.7</v>
      </c>
      <c r="H123" s="138">
        <v>544.29999999999995</v>
      </c>
      <c r="I123" s="138">
        <v>544.29999999999995</v>
      </c>
      <c r="J123" s="138">
        <v>544.29999999999995</v>
      </c>
      <c r="K123" s="138">
        <v>544.29999999999995</v>
      </c>
      <c r="L123" s="138">
        <v>544.29999999999995</v>
      </c>
      <c r="M123" s="138">
        <v>544.29999999999995</v>
      </c>
      <c r="N123" s="138">
        <v>544.29999999999995</v>
      </c>
      <c r="O123" s="138">
        <f>D123+E123+F123+G123+H123+I123+J123+K123+L123+M123+N123</f>
        <v>315056.38999999996</v>
      </c>
    </row>
    <row r="124" spans="1:15" s="63" customFormat="1" ht="43.5" customHeight="1" x14ac:dyDescent="0.2">
      <c r="A124" s="142"/>
      <c r="B124" s="143"/>
      <c r="C124" s="146"/>
      <c r="D124" s="138"/>
      <c r="E124" s="138"/>
      <c r="F124" s="138"/>
      <c r="G124" s="138"/>
      <c r="H124" s="138"/>
      <c r="I124" s="138"/>
      <c r="J124" s="138"/>
      <c r="K124" s="138"/>
      <c r="L124" s="138"/>
      <c r="M124" s="138"/>
      <c r="N124" s="138"/>
      <c r="O124" s="138"/>
    </row>
    <row r="125" spans="1:15" s="61" customFormat="1" x14ac:dyDescent="0.3">
      <c r="A125" s="142"/>
      <c r="B125" s="143"/>
      <c r="C125" s="70" t="s">
        <v>20</v>
      </c>
      <c r="D125" s="60">
        <v>1473.7</v>
      </c>
      <c r="E125" s="60">
        <v>282.8</v>
      </c>
      <c r="F125" s="60">
        <v>158.69999999999999</v>
      </c>
      <c r="G125" s="60">
        <v>142.30000000000001</v>
      </c>
      <c r="H125" s="60">
        <v>177.2</v>
      </c>
      <c r="I125" s="60">
        <v>177.2</v>
      </c>
      <c r="J125" s="60">
        <v>177.2</v>
      </c>
      <c r="K125" s="60">
        <v>177.2</v>
      </c>
      <c r="L125" s="60">
        <v>177.2</v>
      </c>
      <c r="M125" s="60">
        <v>177.2</v>
      </c>
      <c r="N125" s="60">
        <v>177.2</v>
      </c>
      <c r="O125" s="60">
        <f>D125+E125+F125+G125+H125+I125+J125+K125+L125+M125+N125</f>
        <v>3297.8999999999987</v>
      </c>
    </row>
    <row r="126" spans="1:15" s="61" customFormat="1" ht="18.75" customHeight="1" x14ac:dyDescent="0.3">
      <c r="A126" s="142"/>
      <c r="B126" s="143"/>
      <c r="C126" s="59" t="s">
        <v>138</v>
      </c>
      <c r="D126" s="60">
        <v>1450.62</v>
      </c>
      <c r="E126" s="64" t="s">
        <v>129</v>
      </c>
      <c r="F126" s="64" t="s">
        <v>129</v>
      </c>
      <c r="G126" s="64" t="s">
        <v>129</v>
      </c>
      <c r="H126" s="64" t="s">
        <v>129</v>
      </c>
      <c r="I126" s="64" t="s">
        <v>129</v>
      </c>
      <c r="J126" s="64" t="s">
        <v>129</v>
      </c>
      <c r="K126" s="64" t="s">
        <v>129</v>
      </c>
      <c r="L126" s="64" t="s">
        <v>129</v>
      </c>
      <c r="M126" s="64" t="s">
        <v>129</v>
      </c>
      <c r="N126" s="64" t="s">
        <v>129</v>
      </c>
      <c r="O126" s="60">
        <f>D126</f>
        <v>1450.62</v>
      </c>
    </row>
    <row r="127" spans="1:15" s="61" customFormat="1" ht="18.75" customHeight="1" x14ac:dyDescent="0.3">
      <c r="A127" s="144" t="s">
        <v>53</v>
      </c>
      <c r="B127" s="145" t="s">
        <v>156</v>
      </c>
      <c r="C127" s="59" t="s">
        <v>17</v>
      </c>
      <c r="D127" s="60">
        <f t="shared" ref="D127:O127" si="37">D128+D131</f>
        <v>168267.78</v>
      </c>
      <c r="E127" s="60">
        <f t="shared" si="37"/>
        <v>202955</v>
      </c>
      <c r="F127" s="60">
        <f t="shared" si="37"/>
        <v>103018.09999999999</v>
      </c>
      <c r="G127" s="60">
        <f t="shared" si="37"/>
        <v>163266.30000000002</v>
      </c>
      <c r="H127" s="60">
        <f t="shared" si="37"/>
        <v>91794.900000000009</v>
      </c>
      <c r="I127" s="60">
        <f t="shared" si="37"/>
        <v>91794.900000000009</v>
      </c>
      <c r="J127" s="60">
        <f t="shared" si="37"/>
        <v>91794.900000000009</v>
      </c>
      <c r="K127" s="60">
        <f t="shared" si="37"/>
        <v>91794.900000000009</v>
      </c>
      <c r="L127" s="60">
        <f t="shared" si="37"/>
        <v>91794.900000000009</v>
      </c>
      <c r="M127" s="60">
        <f t="shared" si="37"/>
        <v>91794.900000000009</v>
      </c>
      <c r="N127" s="60">
        <f t="shared" si="37"/>
        <v>91794.900000000009</v>
      </c>
      <c r="O127" s="60">
        <f t="shared" si="37"/>
        <v>1280071.4800000002</v>
      </c>
    </row>
    <row r="128" spans="1:15" s="61" customFormat="1" x14ac:dyDescent="0.3">
      <c r="A128" s="144"/>
      <c r="B128" s="145"/>
      <c r="C128" s="66" t="s">
        <v>18</v>
      </c>
      <c r="D128" s="60">
        <f t="shared" ref="D128:O128" si="38">D129</f>
        <v>166584.95999999999</v>
      </c>
      <c r="E128" s="60">
        <f t="shared" si="38"/>
        <v>195876.4</v>
      </c>
      <c r="F128" s="60">
        <f t="shared" si="38"/>
        <v>101987.9</v>
      </c>
      <c r="G128" s="60">
        <f t="shared" si="38"/>
        <v>161633.60000000001</v>
      </c>
      <c r="H128" s="60">
        <f t="shared" si="38"/>
        <v>90876.800000000003</v>
      </c>
      <c r="I128" s="60">
        <f t="shared" si="38"/>
        <v>90876.800000000003</v>
      </c>
      <c r="J128" s="60">
        <f t="shared" si="38"/>
        <v>90876.800000000003</v>
      </c>
      <c r="K128" s="60">
        <f t="shared" si="38"/>
        <v>90876.800000000003</v>
      </c>
      <c r="L128" s="60">
        <f t="shared" si="38"/>
        <v>90876.800000000003</v>
      </c>
      <c r="M128" s="60">
        <f t="shared" si="38"/>
        <v>90876.800000000003</v>
      </c>
      <c r="N128" s="60">
        <f t="shared" si="38"/>
        <v>90876.800000000003</v>
      </c>
      <c r="O128" s="60">
        <f t="shared" si="38"/>
        <v>1262220.4600000002</v>
      </c>
    </row>
    <row r="129" spans="1:15" s="61" customFormat="1" ht="18.75" customHeight="1" x14ac:dyDescent="0.3">
      <c r="A129" s="144"/>
      <c r="B129" s="145"/>
      <c r="C129" s="146" t="s">
        <v>143</v>
      </c>
      <c r="D129" s="138">
        <v>166584.95999999999</v>
      </c>
      <c r="E129" s="138">
        <v>195876.4</v>
      </c>
      <c r="F129" s="138">
        <v>101987.9</v>
      </c>
      <c r="G129" s="138">
        <v>161633.60000000001</v>
      </c>
      <c r="H129" s="138">
        <v>90876.800000000003</v>
      </c>
      <c r="I129" s="138">
        <v>90876.800000000003</v>
      </c>
      <c r="J129" s="138">
        <v>90876.800000000003</v>
      </c>
      <c r="K129" s="138">
        <v>90876.800000000003</v>
      </c>
      <c r="L129" s="138">
        <v>90876.800000000003</v>
      </c>
      <c r="M129" s="138">
        <v>90876.800000000003</v>
      </c>
      <c r="N129" s="138">
        <v>90876.800000000003</v>
      </c>
      <c r="O129" s="138">
        <f>D129+E129+F129+G129+H129+I129+J129+K129+L129+M129+N129</f>
        <v>1262220.4600000002</v>
      </c>
    </row>
    <row r="130" spans="1:15" s="63" customFormat="1" ht="43.5" customHeight="1" x14ac:dyDescent="0.2">
      <c r="A130" s="144"/>
      <c r="B130" s="145"/>
      <c r="C130" s="146"/>
      <c r="D130" s="138"/>
      <c r="E130" s="138"/>
      <c r="F130" s="138"/>
      <c r="G130" s="138"/>
      <c r="H130" s="138"/>
      <c r="I130" s="138"/>
      <c r="J130" s="138"/>
      <c r="K130" s="138"/>
      <c r="L130" s="138"/>
      <c r="M130" s="138"/>
      <c r="N130" s="138"/>
      <c r="O130" s="138"/>
    </row>
    <row r="131" spans="1:15" s="61" customFormat="1" x14ac:dyDescent="0.3">
      <c r="A131" s="144"/>
      <c r="B131" s="145"/>
      <c r="C131" s="78" t="s">
        <v>130</v>
      </c>
      <c r="D131" s="60">
        <f t="shared" ref="D131:O131" si="39">D132</f>
        <v>1682.82</v>
      </c>
      <c r="E131" s="60">
        <f t="shared" si="39"/>
        <v>7078.6</v>
      </c>
      <c r="F131" s="60">
        <f t="shared" si="39"/>
        <v>1030.2</v>
      </c>
      <c r="G131" s="60">
        <f t="shared" si="39"/>
        <v>1632.7</v>
      </c>
      <c r="H131" s="60">
        <f t="shared" si="39"/>
        <v>918.1</v>
      </c>
      <c r="I131" s="60">
        <f t="shared" si="39"/>
        <v>918.1</v>
      </c>
      <c r="J131" s="60">
        <f t="shared" si="39"/>
        <v>918.1</v>
      </c>
      <c r="K131" s="60">
        <f t="shared" si="39"/>
        <v>918.1</v>
      </c>
      <c r="L131" s="60">
        <f t="shared" si="39"/>
        <v>918.1</v>
      </c>
      <c r="M131" s="60">
        <f t="shared" si="39"/>
        <v>918.1</v>
      </c>
      <c r="N131" s="60">
        <f t="shared" si="39"/>
        <v>918.1</v>
      </c>
      <c r="O131" s="60">
        <f t="shared" si="39"/>
        <v>17851.02</v>
      </c>
    </row>
    <row r="132" spans="1:15" s="61" customFormat="1" ht="18.75" customHeight="1" x14ac:dyDescent="0.3">
      <c r="A132" s="144"/>
      <c r="B132" s="145"/>
      <c r="C132" s="146" t="s">
        <v>143</v>
      </c>
      <c r="D132" s="138">
        <v>1682.82</v>
      </c>
      <c r="E132" s="138">
        <v>7078.6</v>
      </c>
      <c r="F132" s="138">
        <v>1030.2</v>
      </c>
      <c r="G132" s="138">
        <v>1632.7</v>
      </c>
      <c r="H132" s="138">
        <v>918.1</v>
      </c>
      <c r="I132" s="138">
        <v>918.1</v>
      </c>
      <c r="J132" s="138">
        <v>918.1</v>
      </c>
      <c r="K132" s="138">
        <v>918.1</v>
      </c>
      <c r="L132" s="138">
        <v>918.1</v>
      </c>
      <c r="M132" s="138">
        <v>918.1</v>
      </c>
      <c r="N132" s="138">
        <v>918.1</v>
      </c>
      <c r="O132" s="138">
        <f>D132+E132+F132+G132+H132+I132+J132+K132+L132+M132+N132</f>
        <v>17851.02</v>
      </c>
    </row>
    <row r="133" spans="1:15" s="63" customFormat="1" ht="40.5" customHeight="1" x14ac:dyDescent="0.2">
      <c r="A133" s="144"/>
      <c r="B133" s="145"/>
      <c r="C133" s="146"/>
      <c r="D133" s="138"/>
      <c r="E133" s="138"/>
      <c r="F133" s="138"/>
      <c r="G133" s="138"/>
      <c r="H133" s="138"/>
      <c r="I133" s="138"/>
      <c r="J133" s="138"/>
      <c r="K133" s="138"/>
      <c r="L133" s="138"/>
      <c r="M133" s="138"/>
      <c r="N133" s="138"/>
      <c r="O133" s="138"/>
    </row>
    <row r="134" spans="1:15" s="61" customFormat="1" hidden="1" x14ac:dyDescent="0.3">
      <c r="A134" s="144"/>
      <c r="B134" s="145"/>
      <c r="C134" s="59" t="s">
        <v>138</v>
      </c>
      <c r="D134" s="64" t="s">
        <v>129</v>
      </c>
      <c r="E134" s="64" t="s">
        <v>129</v>
      </c>
      <c r="F134" s="64" t="s">
        <v>129</v>
      </c>
      <c r="G134" s="80" t="s">
        <v>129</v>
      </c>
      <c r="H134" s="80" t="s">
        <v>129</v>
      </c>
      <c r="I134" s="80"/>
      <c r="J134" s="80"/>
      <c r="K134" s="80"/>
      <c r="L134" s="80"/>
      <c r="M134" s="80"/>
      <c r="N134" s="80"/>
      <c r="O134" s="80" t="s">
        <v>129</v>
      </c>
    </row>
    <row r="135" spans="1:15" s="61" customFormat="1" ht="66" customHeight="1" x14ac:dyDescent="0.3">
      <c r="A135" s="57" t="s">
        <v>55</v>
      </c>
      <c r="B135" s="58" t="s">
        <v>157</v>
      </c>
      <c r="C135" s="59" t="s">
        <v>127</v>
      </c>
      <c r="D135" s="62" t="s">
        <v>136</v>
      </c>
      <c r="E135" s="64" t="s">
        <v>129</v>
      </c>
      <c r="F135" s="64" t="s">
        <v>129</v>
      </c>
      <c r="G135" s="64" t="s">
        <v>129</v>
      </c>
      <c r="H135" s="64" t="s">
        <v>129</v>
      </c>
      <c r="I135" s="64" t="s">
        <v>129</v>
      </c>
      <c r="J135" s="64" t="s">
        <v>129</v>
      </c>
      <c r="K135" s="64" t="s">
        <v>129</v>
      </c>
      <c r="L135" s="64" t="s">
        <v>129</v>
      </c>
      <c r="M135" s="64" t="s">
        <v>129</v>
      </c>
      <c r="N135" s="64" t="s">
        <v>129</v>
      </c>
      <c r="O135" s="62" t="s">
        <v>136</v>
      </c>
    </row>
    <row r="136" spans="1:15" s="61" customFormat="1" ht="27.75" customHeight="1" x14ac:dyDescent="0.3">
      <c r="A136" s="142" t="s">
        <v>158</v>
      </c>
      <c r="B136" s="143" t="s">
        <v>159</v>
      </c>
      <c r="C136" s="59" t="s">
        <v>17</v>
      </c>
      <c r="D136" s="64" t="s">
        <v>129</v>
      </c>
      <c r="E136" s="64" t="s">
        <v>129</v>
      </c>
      <c r="F136" s="64" t="s">
        <v>129</v>
      </c>
      <c r="G136" s="60">
        <f t="shared" ref="G136:O136" si="40">G137+G140</f>
        <v>79694.8</v>
      </c>
      <c r="H136" s="60">
        <f t="shared" si="40"/>
        <v>355795.5</v>
      </c>
      <c r="I136" s="60">
        <f t="shared" si="40"/>
        <v>355795.5</v>
      </c>
      <c r="J136" s="60">
        <f t="shared" si="40"/>
        <v>355795.5</v>
      </c>
      <c r="K136" s="60">
        <f t="shared" si="40"/>
        <v>355795.5</v>
      </c>
      <c r="L136" s="60">
        <f t="shared" si="40"/>
        <v>355795.5</v>
      </c>
      <c r="M136" s="60">
        <f t="shared" si="40"/>
        <v>355795.5</v>
      </c>
      <c r="N136" s="60">
        <f t="shared" si="40"/>
        <v>355795.5</v>
      </c>
      <c r="O136" s="60">
        <f t="shared" si="40"/>
        <v>2570263.2999999998</v>
      </c>
    </row>
    <row r="137" spans="1:15" s="61" customFormat="1" ht="27.75" customHeight="1" x14ac:dyDescent="0.3">
      <c r="A137" s="142"/>
      <c r="B137" s="143"/>
      <c r="C137" s="66" t="s">
        <v>18</v>
      </c>
      <c r="D137" s="64" t="s">
        <v>129</v>
      </c>
      <c r="E137" s="64" t="s">
        <v>129</v>
      </c>
      <c r="F137" s="64" t="s">
        <v>129</v>
      </c>
      <c r="G137" s="60">
        <f t="shared" ref="G137:O137" si="41">G138</f>
        <v>78897.8</v>
      </c>
      <c r="H137" s="60">
        <f t="shared" si="41"/>
        <v>352237.5</v>
      </c>
      <c r="I137" s="60">
        <f t="shared" si="41"/>
        <v>352237.5</v>
      </c>
      <c r="J137" s="60">
        <f t="shared" si="41"/>
        <v>352237.5</v>
      </c>
      <c r="K137" s="60">
        <f t="shared" si="41"/>
        <v>352237.5</v>
      </c>
      <c r="L137" s="60">
        <f t="shared" si="41"/>
        <v>352237.5</v>
      </c>
      <c r="M137" s="60">
        <f t="shared" si="41"/>
        <v>352237.5</v>
      </c>
      <c r="N137" s="60">
        <f t="shared" si="41"/>
        <v>352237.5</v>
      </c>
      <c r="O137" s="60">
        <f t="shared" si="41"/>
        <v>2544560.2999999998</v>
      </c>
    </row>
    <row r="138" spans="1:15" s="61" customFormat="1" ht="36.75" customHeight="1" x14ac:dyDescent="0.3">
      <c r="A138" s="142"/>
      <c r="B138" s="143"/>
      <c r="C138" s="146" t="s">
        <v>143</v>
      </c>
      <c r="D138" s="149" t="s">
        <v>129</v>
      </c>
      <c r="E138" s="149" t="s">
        <v>129</v>
      </c>
      <c r="F138" s="149" t="s">
        <v>129</v>
      </c>
      <c r="G138" s="138">
        <v>78897.8</v>
      </c>
      <c r="H138" s="138">
        <v>352237.5</v>
      </c>
      <c r="I138" s="138">
        <v>352237.5</v>
      </c>
      <c r="J138" s="138">
        <v>352237.5</v>
      </c>
      <c r="K138" s="138">
        <v>352237.5</v>
      </c>
      <c r="L138" s="138">
        <v>352237.5</v>
      </c>
      <c r="M138" s="138">
        <v>352237.5</v>
      </c>
      <c r="N138" s="138">
        <v>352237.5</v>
      </c>
      <c r="O138" s="138">
        <f>G138+H138+I138+J138+K138+L138+M138+N138</f>
        <v>2544560.2999999998</v>
      </c>
    </row>
    <row r="139" spans="1:15" s="61" customFormat="1" ht="26.25" customHeight="1" x14ac:dyDescent="0.3">
      <c r="A139" s="142"/>
      <c r="B139" s="143"/>
      <c r="C139" s="146"/>
      <c r="D139" s="149"/>
      <c r="E139" s="149"/>
      <c r="F139" s="149"/>
      <c r="G139" s="138"/>
      <c r="H139" s="138"/>
      <c r="I139" s="138"/>
      <c r="J139" s="138"/>
      <c r="K139" s="138"/>
      <c r="L139" s="138"/>
      <c r="M139" s="138"/>
      <c r="N139" s="138"/>
      <c r="O139" s="138"/>
    </row>
    <row r="140" spans="1:15" s="61" customFormat="1" ht="26.25" customHeight="1" x14ac:dyDescent="0.3">
      <c r="A140" s="142"/>
      <c r="B140" s="143"/>
      <c r="C140" s="78" t="s">
        <v>130</v>
      </c>
      <c r="D140" s="62" t="s">
        <v>129</v>
      </c>
      <c r="E140" s="62" t="s">
        <v>129</v>
      </c>
      <c r="F140" s="62" t="s">
        <v>129</v>
      </c>
      <c r="G140" s="60">
        <f t="shared" ref="G140:O140" si="42">G141</f>
        <v>797</v>
      </c>
      <c r="H140" s="60">
        <f t="shared" si="42"/>
        <v>3558</v>
      </c>
      <c r="I140" s="60">
        <f t="shared" si="42"/>
        <v>3558</v>
      </c>
      <c r="J140" s="60">
        <f t="shared" si="42"/>
        <v>3558</v>
      </c>
      <c r="K140" s="60">
        <f t="shared" si="42"/>
        <v>3558</v>
      </c>
      <c r="L140" s="60">
        <f t="shared" si="42"/>
        <v>3558</v>
      </c>
      <c r="M140" s="60">
        <f t="shared" si="42"/>
        <v>3558</v>
      </c>
      <c r="N140" s="60">
        <f t="shared" si="42"/>
        <v>3558</v>
      </c>
      <c r="O140" s="60">
        <f t="shared" si="42"/>
        <v>25703</v>
      </c>
    </row>
    <row r="141" spans="1:15" s="61" customFormat="1" ht="58.5" customHeight="1" x14ac:dyDescent="0.3">
      <c r="A141" s="142"/>
      <c r="B141" s="143"/>
      <c r="C141" s="59" t="s">
        <v>143</v>
      </c>
      <c r="D141" s="62" t="s">
        <v>129</v>
      </c>
      <c r="E141" s="62" t="s">
        <v>129</v>
      </c>
      <c r="F141" s="62" t="s">
        <v>129</v>
      </c>
      <c r="G141" s="60">
        <v>797</v>
      </c>
      <c r="H141" s="60">
        <v>3558</v>
      </c>
      <c r="I141" s="60">
        <v>3558</v>
      </c>
      <c r="J141" s="60">
        <v>3558</v>
      </c>
      <c r="K141" s="60">
        <v>3558</v>
      </c>
      <c r="L141" s="60">
        <v>3558</v>
      </c>
      <c r="M141" s="60">
        <v>3558</v>
      </c>
      <c r="N141" s="60">
        <v>3558</v>
      </c>
      <c r="O141" s="60">
        <f>G141+H141+I141+J141+K141+L141+M141+N141</f>
        <v>25703</v>
      </c>
    </row>
    <row r="142" spans="1:15" s="61" customFormat="1" ht="18.75" customHeight="1" x14ac:dyDescent="0.3">
      <c r="A142" s="142" t="s">
        <v>57</v>
      </c>
      <c r="B142" s="143" t="s">
        <v>160</v>
      </c>
      <c r="C142" s="59" t="s">
        <v>17</v>
      </c>
      <c r="D142" s="60">
        <f>D143+D148</f>
        <v>1142089.2500000002</v>
      </c>
      <c r="E142" s="60">
        <f>E143+E148+E154</f>
        <v>1306451.2000000002</v>
      </c>
      <c r="F142" s="60">
        <f>F143+F148+F154</f>
        <v>1591554.6099999999</v>
      </c>
      <c r="G142" s="60">
        <f t="shared" ref="G142:N142" si="43">G143+G148</f>
        <v>1350399.7999999998</v>
      </c>
      <c r="H142" s="60">
        <f t="shared" si="43"/>
        <v>1253980.2</v>
      </c>
      <c r="I142" s="60">
        <f t="shared" si="43"/>
        <v>1253980.2</v>
      </c>
      <c r="J142" s="60">
        <f t="shared" si="43"/>
        <v>1253980.2</v>
      </c>
      <c r="K142" s="60">
        <f t="shared" si="43"/>
        <v>1253980.2</v>
      </c>
      <c r="L142" s="60">
        <f t="shared" si="43"/>
        <v>1253980.2</v>
      </c>
      <c r="M142" s="60">
        <f t="shared" si="43"/>
        <v>1253980.2</v>
      </c>
      <c r="N142" s="60">
        <f t="shared" si="43"/>
        <v>1253980.2</v>
      </c>
      <c r="O142" s="60">
        <f>O143+O148+O154</f>
        <v>14168356.259999998</v>
      </c>
    </row>
    <row r="143" spans="1:15" s="61" customFormat="1" x14ac:dyDescent="0.3">
      <c r="A143" s="142"/>
      <c r="B143" s="143"/>
      <c r="C143" s="66" t="s">
        <v>140</v>
      </c>
      <c r="D143" s="60">
        <f t="shared" ref="D143:O143" si="44">D144</f>
        <v>29685.22</v>
      </c>
      <c r="E143" s="60">
        <f t="shared" si="44"/>
        <v>45143.95</v>
      </c>
      <c r="F143" s="60">
        <f t="shared" si="44"/>
        <v>13585.130000000001</v>
      </c>
      <c r="G143" s="60">
        <f t="shared" si="44"/>
        <v>17731.900000000001</v>
      </c>
      <c r="H143" s="60">
        <f t="shared" si="44"/>
        <v>12535.16</v>
      </c>
      <c r="I143" s="60">
        <f t="shared" si="44"/>
        <v>12535.16</v>
      </c>
      <c r="J143" s="60">
        <f t="shared" si="44"/>
        <v>12535.16</v>
      </c>
      <c r="K143" s="60">
        <f t="shared" si="44"/>
        <v>12535.16</v>
      </c>
      <c r="L143" s="60">
        <f t="shared" si="44"/>
        <v>12535.16</v>
      </c>
      <c r="M143" s="60">
        <f t="shared" si="44"/>
        <v>12535.16</v>
      </c>
      <c r="N143" s="60">
        <f t="shared" si="44"/>
        <v>12535.16</v>
      </c>
      <c r="O143" s="60">
        <f t="shared" si="44"/>
        <v>193892.32000000004</v>
      </c>
    </row>
    <row r="144" spans="1:15" s="61" customFormat="1" ht="18.75" customHeight="1" x14ac:dyDescent="0.3">
      <c r="A144" s="142"/>
      <c r="B144" s="143"/>
      <c r="C144" s="146" t="s">
        <v>143</v>
      </c>
      <c r="D144" s="138">
        <f>D157+D189</f>
        <v>29685.22</v>
      </c>
      <c r="E144" s="138">
        <f>E157+E183</f>
        <v>45143.95</v>
      </c>
      <c r="F144" s="138">
        <f>F157+F171+F196</f>
        <v>13585.130000000001</v>
      </c>
      <c r="G144" s="138">
        <f>G157+G183+G171+G189</f>
        <v>17731.900000000001</v>
      </c>
      <c r="H144" s="138">
        <f t="shared" ref="H144:N144" si="45">H157+H183+H171+H196</f>
        <v>12535.16</v>
      </c>
      <c r="I144" s="138">
        <f t="shared" si="45"/>
        <v>12535.16</v>
      </c>
      <c r="J144" s="138">
        <f t="shared" si="45"/>
        <v>12535.16</v>
      </c>
      <c r="K144" s="138">
        <f t="shared" si="45"/>
        <v>12535.16</v>
      </c>
      <c r="L144" s="138">
        <f t="shared" si="45"/>
        <v>12535.16</v>
      </c>
      <c r="M144" s="138">
        <f t="shared" si="45"/>
        <v>12535.16</v>
      </c>
      <c r="N144" s="138">
        <f t="shared" si="45"/>
        <v>12535.16</v>
      </c>
      <c r="O144" s="138">
        <f>D144+E144+F144+G144+H144+I144+J144+K144+L144+M144+N144</f>
        <v>193892.32000000004</v>
      </c>
    </row>
    <row r="145" spans="1:15" s="63" customFormat="1" ht="41.25" customHeight="1" x14ac:dyDescent="0.2">
      <c r="A145" s="142"/>
      <c r="B145" s="143"/>
      <c r="C145" s="146"/>
      <c r="D145" s="138"/>
      <c r="E145" s="138"/>
      <c r="F145" s="138"/>
      <c r="G145" s="138"/>
      <c r="H145" s="138"/>
      <c r="I145" s="138"/>
      <c r="J145" s="138"/>
      <c r="K145" s="138"/>
      <c r="L145" s="138"/>
      <c r="M145" s="138"/>
      <c r="N145" s="138"/>
      <c r="O145" s="138"/>
    </row>
    <row r="146" spans="1:15" s="63" customFormat="1" ht="37.5" hidden="1" x14ac:dyDescent="0.2">
      <c r="A146" s="142"/>
      <c r="B146" s="143"/>
      <c r="C146" s="70" t="s">
        <v>131</v>
      </c>
      <c r="D146" s="62">
        <v>0</v>
      </c>
      <c r="E146" s="62">
        <v>0</v>
      </c>
      <c r="F146" s="62">
        <v>0</v>
      </c>
      <c r="G146" s="62">
        <v>0</v>
      </c>
      <c r="H146" s="62">
        <v>0</v>
      </c>
      <c r="I146" s="62">
        <v>0</v>
      </c>
      <c r="J146" s="62">
        <v>0</v>
      </c>
      <c r="K146" s="62">
        <v>0</v>
      </c>
      <c r="L146" s="62">
        <v>0</v>
      </c>
      <c r="M146" s="62">
        <v>0</v>
      </c>
      <c r="N146" s="62">
        <v>0</v>
      </c>
      <c r="O146" s="62">
        <v>0</v>
      </c>
    </row>
    <row r="147" spans="1:15" s="63" customFormat="1" ht="56.25" hidden="1" x14ac:dyDescent="0.2">
      <c r="A147" s="142"/>
      <c r="B147" s="143"/>
      <c r="C147" s="59" t="s">
        <v>134</v>
      </c>
      <c r="D147" s="62">
        <v>0</v>
      </c>
      <c r="E147" s="62">
        <v>0</v>
      </c>
      <c r="F147" s="62">
        <v>0</v>
      </c>
      <c r="G147" s="62">
        <v>0</v>
      </c>
      <c r="H147" s="62">
        <v>0</v>
      </c>
      <c r="I147" s="62">
        <v>0</v>
      </c>
      <c r="J147" s="62">
        <v>0</v>
      </c>
      <c r="K147" s="62">
        <v>0</v>
      </c>
      <c r="L147" s="62">
        <v>0</v>
      </c>
      <c r="M147" s="62">
        <v>0</v>
      </c>
      <c r="N147" s="62">
        <v>0</v>
      </c>
      <c r="O147" s="62">
        <v>0</v>
      </c>
    </row>
    <row r="148" spans="1:15" s="65" customFormat="1" x14ac:dyDescent="0.3">
      <c r="A148" s="142"/>
      <c r="B148" s="143"/>
      <c r="C148" s="59" t="s">
        <v>130</v>
      </c>
      <c r="D148" s="60">
        <f t="shared" ref="D148:O148" si="46">D150+D151</f>
        <v>1112404.0300000003</v>
      </c>
      <c r="E148" s="60">
        <f t="shared" si="46"/>
        <v>1258323.1500000001</v>
      </c>
      <c r="F148" s="60">
        <f t="shared" si="46"/>
        <v>1574999.48</v>
      </c>
      <c r="G148" s="60">
        <f t="shared" si="46"/>
        <v>1332667.8999999999</v>
      </c>
      <c r="H148" s="60">
        <f t="shared" si="46"/>
        <v>1241445.04</v>
      </c>
      <c r="I148" s="60">
        <f t="shared" si="46"/>
        <v>1241445.04</v>
      </c>
      <c r="J148" s="60">
        <f t="shared" si="46"/>
        <v>1241445.04</v>
      </c>
      <c r="K148" s="60">
        <f t="shared" si="46"/>
        <v>1241445.04</v>
      </c>
      <c r="L148" s="60">
        <f t="shared" si="46"/>
        <v>1241445.04</v>
      </c>
      <c r="M148" s="60">
        <f t="shared" si="46"/>
        <v>1241445.04</v>
      </c>
      <c r="N148" s="60">
        <f t="shared" si="46"/>
        <v>1241445.04</v>
      </c>
      <c r="O148" s="60">
        <f t="shared" si="46"/>
        <v>13968509.839999998</v>
      </c>
    </row>
    <row r="149" spans="1:15" s="65" customFormat="1" x14ac:dyDescent="0.3">
      <c r="A149" s="142"/>
      <c r="B149" s="143"/>
      <c r="C149" s="59" t="s">
        <v>126</v>
      </c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</row>
    <row r="150" spans="1:15" ht="37.5" x14ac:dyDescent="0.25">
      <c r="A150" s="142"/>
      <c r="B150" s="143"/>
      <c r="C150" s="59" t="s">
        <v>127</v>
      </c>
      <c r="D150" s="60">
        <f>D160+D167+D177+D185+D192</f>
        <v>1050391.9300000002</v>
      </c>
      <c r="E150" s="60">
        <f>E160+E167+E177+E185</f>
        <v>1181555.1500000001</v>
      </c>
      <c r="F150" s="60">
        <f>F160+F167+F173+F177+F198</f>
        <v>1485587.48</v>
      </c>
      <c r="G150" s="60">
        <f>G160+G167+G173+G177+G185+G192</f>
        <v>1243858.8999999999</v>
      </c>
      <c r="H150" s="60">
        <f t="shared" ref="H150:N150" si="47">H160+H167+H177+H185+H173+H198</f>
        <v>1152862.04</v>
      </c>
      <c r="I150" s="60">
        <f t="shared" si="47"/>
        <v>1152862.04</v>
      </c>
      <c r="J150" s="60">
        <f t="shared" si="47"/>
        <v>1152862.04</v>
      </c>
      <c r="K150" s="60">
        <f t="shared" si="47"/>
        <v>1152862.04</v>
      </c>
      <c r="L150" s="60">
        <f t="shared" si="47"/>
        <v>1152862.04</v>
      </c>
      <c r="M150" s="60">
        <f t="shared" si="47"/>
        <v>1152862.04</v>
      </c>
      <c r="N150" s="60">
        <f t="shared" si="47"/>
        <v>1152862.04</v>
      </c>
      <c r="O150" s="60">
        <f>D150+E150+F150+G150+H150+I150+J150+K150+L150+M150+N150</f>
        <v>13031427.739999998</v>
      </c>
    </row>
    <row r="151" spans="1:15" ht="37.5" x14ac:dyDescent="0.25">
      <c r="A151" s="142"/>
      <c r="B151" s="143"/>
      <c r="C151" s="59" t="s">
        <v>131</v>
      </c>
      <c r="D151" s="60">
        <f t="shared" ref="D151:N151" si="48">D178</f>
        <v>62012.1</v>
      </c>
      <c r="E151" s="60">
        <f t="shared" si="48"/>
        <v>76768</v>
      </c>
      <c r="F151" s="60">
        <f t="shared" si="48"/>
        <v>89412</v>
      </c>
      <c r="G151" s="60">
        <f t="shared" si="48"/>
        <v>88809</v>
      </c>
      <c r="H151" s="60">
        <f t="shared" si="48"/>
        <v>88583</v>
      </c>
      <c r="I151" s="60">
        <f t="shared" si="48"/>
        <v>88583</v>
      </c>
      <c r="J151" s="60">
        <f t="shared" si="48"/>
        <v>88583</v>
      </c>
      <c r="K151" s="60">
        <f t="shared" si="48"/>
        <v>88583</v>
      </c>
      <c r="L151" s="60">
        <f t="shared" si="48"/>
        <v>88583</v>
      </c>
      <c r="M151" s="60">
        <f t="shared" si="48"/>
        <v>88583</v>
      </c>
      <c r="N151" s="60">
        <f t="shared" si="48"/>
        <v>88583</v>
      </c>
      <c r="O151" s="60">
        <f>D151+E151+F151+G151+H151+I151+J151+K151+L151+M151+N151</f>
        <v>937082.1</v>
      </c>
    </row>
    <row r="152" spans="1:15" ht="56.25" hidden="1" x14ac:dyDescent="0.25">
      <c r="A152" s="142"/>
      <c r="B152" s="143"/>
      <c r="C152" s="59" t="s">
        <v>134</v>
      </c>
      <c r="D152" s="62">
        <v>0</v>
      </c>
      <c r="E152" s="62">
        <v>0</v>
      </c>
      <c r="F152" s="62">
        <v>0</v>
      </c>
      <c r="G152" s="62">
        <v>0</v>
      </c>
      <c r="H152" s="62">
        <v>0</v>
      </c>
      <c r="I152" s="62">
        <v>0</v>
      </c>
      <c r="J152" s="62">
        <v>0</v>
      </c>
      <c r="K152" s="62">
        <v>0</v>
      </c>
      <c r="L152" s="62">
        <v>0</v>
      </c>
      <c r="M152" s="62">
        <v>0</v>
      </c>
      <c r="N152" s="62">
        <v>0</v>
      </c>
      <c r="O152" s="62">
        <v>0</v>
      </c>
    </row>
    <row r="153" spans="1:15" s="61" customFormat="1" hidden="1" x14ac:dyDescent="0.3">
      <c r="A153" s="142"/>
      <c r="B153" s="143"/>
      <c r="C153" s="59" t="s">
        <v>20</v>
      </c>
      <c r="D153" s="62">
        <v>0</v>
      </c>
      <c r="E153" s="62">
        <v>0</v>
      </c>
      <c r="F153" s="62">
        <v>0</v>
      </c>
      <c r="G153" s="62">
        <v>0</v>
      </c>
      <c r="H153" s="62">
        <v>0</v>
      </c>
      <c r="I153" s="62">
        <v>0</v>
      </c>
      <c r="J153" s="62">
        <v>0</v>
      </c>
      <c r="K153" s="62">
        <v>0</v>
      </c>
      <c r="L153" s="62">
        <v>0</v>
      </c>
      <c r="M153" s="62">
        <v>0</v>
      </c>
      <c r="N153" s="62">
        <v>0</v>
      </c>
      <c r="O153" s="62">
        <v>0</v>
      </c>
    </row>
    <row r="154" spans="1:15" s="65" customFormat="1" ht="37.5" x14ac:dyDescent="0.3">
      <c r="A154" s="142"/>
      <c r="B154" s="143"/>
      <c r="C154" s="59" t="s">
        <v>21</v>
      </c>
      <c r="D154" s="60" t="s">
        <v>129</v>
      </c>
      <c r="E154" s="60">
        <f>E164</f>
        <v>2984.1</v>
      </c>
      <c r="F154" s="60">
        <f>F164</f>
        <v>2970</v>
      </c>
      <c r="G154" s="60" t="s">
        <v>129</v>
      </c>
      <c r="H154" s="60" t="s">
        <v>129</v>
      </c>
      <c r="I154" s="60" t="s">
        <v>129</v>
      </c>
      <c r="J154" s="60" t="s">
        <v>129</v>
      </c>
      <c r="K154" s="60" t="s">
        <v>129</v>
      </c>
      <c r="L154" s="60" t="s">
        <v>129</v>
      </c>
      <c r="M154" s="60" t="s">
        <v>129</v>
      </c>
      <c r="N154" s="60" t="s">
        <v>129</v>
      </c>
      <c r="O154" s="60">
        <f>E154+F154</f>
        <v>5954.1</v>
      </c>
    </row>
    <row r="155" spans="1:15" s="65" customFormat="1" ht="18.75" customHeight="1" x14ac:dyDescent="0.3">
      <c r="A155" s="144" t="s">
        <v>59</v>
      </c>
      <c r="B155" s="145" t="s">
        <v>161</v>
      </c>
      <c r="C155" s="59" t="s">
        <v>17</v>
      </c>
      <c r="D155" s="60">
        <f>D156+D159</f>
        <v>749193.6</v>
      </c>
      <c r="E155" s="60">
        <f>E156+E159+E164</f>
        <v>900702.4</v>
      </c>
      <c r="F155" s="60">
        <f>F156+F159+F164</f>
        <v>562151.69999999995</v>
      </c>
      <c r="G155" s="60">
        <f t="shared" ref="G155:N155" si="49">G156+G159</f>
        <v>534547.19999999995</v>
      </c>
      <c r="H155" s="60">
        <f t="shared" si="49"/>
        <v>536663.1</v>
      </c>
      <c r="I155" s="60">
        <f t="shared" si="49"/>
        <v>536663.1</v>
      </c>
      <c r="J155" s="60">
        <f t="shared" si="49"/>
        <v>536663.1</v>
      </c>
      <c r="K155" s="60">
        <f t="shared" si="49"/>
        <v>536663.1</v>
      </c>
      <c r="L155" s="60">
        <f t="shared" si="49"/>
        <v>536663.1</v>
      </c>
      <c r="M155" s="60">
        <f t="shared" si="49"/>
        <v>536663.1</v>
      </c>
      <c r="N155" s="60">
        <f t="shared" si="49"/>
        <v>536663.1</v>
      </c>
      <c r="O155" s="60">
        <f>O156+O159+O164</f>
        <v>6503236.5999999978</v>
      </c>
    </row>
    <row r="156" spans="1:15" s="65" customFormat="1" ht="21.75" customHeight="1" x14ac:dyDescent="0.3">
      <c r="A156" s="144"/>
      <c r="B156" s="145"/>
      <c r="C156" s="66" t="s">
        <v>140</v>
      </c>
      <c r="D156" s="60">
        <f t="shared" ref="D156:O156" si="50">D157</f>
        <v>27080.98</v>
      </c>
      <c r="E156" s="60">
        <f t="shared" si="50"/>
        <v>34568.019999999997</v>
      </c>
      <c r="F156" s="60">
        <f t="shared" si="50"/>
        <v>6588.2</v>
      </c>
      <c r="G156" s="60">
        <f t="shared" si="50"/>
        <v>6747.7</v>
      </c>
      <c r="H156" s="60">
        <f t="shared" si="50"/>
        <v>6786.66</v>
      </c>
      <c r="I156" s="60">
        <f t="shared" si="50"/>
        <v>6786.66</v>
      </c>
      <c r="J156" s="60">
        <f t="shared" si="50"/>
        <v>6786.66</v>
      </c>
      <c r="K156" s="60">
        <f t="shared" si="50"/>
        <v>6786.66</v>
      </c>
      <c r="L156" s="60">
        <f t="shared" si="50"/>
        <v>6786.66</v>
      </c>
      <c r="M156" s="60">
        <f t="shared" si="50"/>
        <v>6786.66</v>
      </c>
      <c r="N156" s="60">
        <f t="shared" si="50"/>
        <v>6786.66</v>
      </c>
      <c r="O156" s="60">
        <f t="shared" si="50"/>
        <v>122491.52000000002</v>
      </c>
    </row>
    <row r="157" spans="1:15" s="65" customFormat="1" ht="18.75" customHeight="1" x14ac:dyDescent="0.3">
      <c r="A157" s="144"/>
      <c r="B157" s="145"/>
      <c r="C157" s="146" t="s">
        <v>143</v>
      </c>
      <c r="D157" s="138">
        <v>27080.98</v>
      </c>
      <c r="E157" s="138">
        <v>34568.019999999997</v>
      </c>
      <c r="F157" s="138">
        <v>6588.2</v>
      </c>
      <c r="G157" s="138">
        <v>6747.7</v>
      </c>
      <c r="H157" s="138">
        <v>6786.66</v>
      </c>
      <c r="I157" s="138">
        <v>6786.66</v>
      </c>
      <c r="J157" s="138">
        <v>6786.66</v>
      </c>
      <c r="K157" s="138">
        <v>6786.66</v>
      </c>
      <c r="L157" s="138">
        <v>6786.66</v>
      </c>
      <c r="M157" s="138">
        <v>6786.66</v>
      </c>
      <c r="N157" s="138">
        <v>6786.66</v>
      </c>
      <c r="O157" s="138">
        <f>D157+E157+F157+G157+H157+I157+J157+K157+L157+M157+N157</f>
        <v>122491.52000000002</v>
      </c>
    </row>
    <row r="158" spans="1:15" ht="42.75" customHeight="1" x14ac:dyDescent="0.25">
      <c r="A158" s="144"/>
      <c r="B158" s="145"/>
      <c r="C158" s="146"/>
      <c r="D158" s="138"/>
      <c r="E158" s="138"/>
      <c r="F158" s="138"/>
      <c r="G158" s="138"/>
      <c r="H158" s="138"/>
      <c r="I158" s="138"/>
      <c r="J158" s="138"/>
      <c r="K158" s="138"/>
      <c r="L158" s="138"/>
      <c r="M158" s="138"/>
      <c r="N158" s="138"/>
      <c r="O158" s="138"/>
    </row>
    <row r="159" spans="1:15" s="65" customFormat="1" x14ac:dyDescent="0.3">
      <c r="A159" s="144"/>
      <c r="B159" s="145"/>
      <c r="C159" s="66" t="s">
        <v>130</v>
      </c>
      <c r="D159" s="60">
        <f t="shared" ref="D159:O159" si="51">D160</f>
        <v>722112.62</v>
      </c>
      <c r="E159" s="60">
        <f t="shared" si="51"/>
        <v>863150.28</v>
      </c>
      <c r="F159" s="60">
        <f t="shared" si="51"/>
        <v>552593.5</v>
      </c>
      <c r="G159" s="60">
        <f t="shared" si="51"/>
        <v>527799.5</v>
      </c>
      <c r="H159" s="60">
        <f t="shared" si="51"/>
        <v>529876.43999999994</v>
      </c>
      <c r="I159" s="60">
        <f t="shared" si="51"/>
        <v>529876.43999999994</v>
      </c>
      <c r="J159" s="60">
        <f t="shared" si="51"/>
        <v>529876.43999999994</v>
      </c>
      <c r="K159" s="60">
        <f t="shared" si="51"/>
        <v>529876.43999999994</v>
      </c>
      <c r="L159" s="60">
        <f t="shared" si="51"/>
        <v>529876.43999999994</v>
      </c>
      <c r="M159" s="60">
        <f t="shared" si="51"/>
        <v>529876.43999999994</v>
      </c>
      <c r="N159" s="60">
        <f t="shared" si="51"/>
        <v>529876.43999999994</v>
      </c>
      <c r="O159" s="60">
        <f t="shared" si="51"/>
        <v>6374790.9799999986</v>
      </c>
    </row>
    <row r="160" spans="1:15" s="65" customFormat="1" ht="18.75" customHeight="1" x14ac:dyDescent="0.3">
      <c r="A160" s="144"/>
      <c r="B160" s="145"/>
      <c r="C160" s="146" t="s">
        <v>143</v>
      </c>
      <c r="D160" s="138">
        <v>722112.62</v>
      </c>
      <c r="E160" s="138">
        <v>863150.28</v>
      </c>
      <c r="F160" s="138">
        <v>552593.5</v>
      </c>
      <c r="G160" s="138">
        <v>527799.5</v>
      </c>
      <c r="H160" s="138">
        <v>529876.43999999994</v>
      </c>
      <c r="I160" s="138">
        <v>529876.43999999994</v>
      </c>
      <c r="J160" s="138">
        <v>529876.43999999994</v>
      </c>
      <c r="K160" s="138">
        <v>529876.43999999994</v>
      </c>
      <c r="L160" s="138">
        <v>529876.43999999994</v>
      </c>
      <c r="M160" s="138">
        <v>529876.43999999994</v>
      </c>
      <c r="N160" s="138">
        <v>529876.43999999994</v>
      </c>
      <c r="O160" s="138">
        <f>D160+E160+F160+G160+H160+I160+J160+K160+L160+M160+N160</f>
        <v>6374790.9799999986</v>
      </c>
    </row>
    <row r="161" spans="1:15" ht="42" customHeight="1" x14ac:dyDescent="0.25">
      <c r="A161" s="144"/>
      <c r="B161" s="145"/>
      <c r="C161" s="146"/>
      <c r="D161" s="138"/>
      <c r="E161" s="138"/>
      <c r="F161" s="138"/>
      <c r="G161" s="138"/>
      <c r="H161" s="138"/>
      <c r="I161" s="138"/>
      <c r="J161" s="138"/>
      <c r="K161" s="138"/>
      <c r="L161" s="138"/>
      <c r="M161" s="138"/>
      <c r="N161" s="138"/>
      <c r="O161" s="138"/>
    </row>
    <row r="162" spans="1:15" ht="56.25" hidden="1" x14ac:dyDescent="0.25">
      <c r="A162" s="144"/>
      <c r="B162" s="145"/>
      <c r="C162" s="70" t="s">
        <v>134</v>
      </c>
      <c r="D162" s="62">
        <v>0</v>
      </c>
      <c r="E162" s="62">
        <v>0</v>
      </c>
      <c r="F162" s="68">
        <v>0</v>
      </c>
      <c r="G162" s="68">
        <v>0</v>
      </c>
      <c r="H162" s="68">
        <v>0</v>
      </c>
      <c r="I162" s="68">
        <v>0</v>
      </c>
      <c r="J162" s="68">
        <v>0</v>
      </c>
      <c r="K162" s="68">
        <v>0</v>
      </c>
      <c r="L162" s="68">
        <v>0</v>
      </c>
      <c r="M162" s="68">
        <v>0</v>
      </c>
      <c r="N162" s="68">
        <v>0</v>
      </c>
      <c r="O162" s="68">
        <v>0</v>
      </c>
    </row>
    <row r="163" spans="1:15" s="61" customFormat="1" hidden="1" x14ac:dyDescent="0.3">
      <c r="A163" s="144"/>
      <c r="B163" s="145"/>
      <c r="C163" s="59" t="s">
        <v>20</v>
      </c>
      <c r="D163" s="62">
        <v>0</v>
      </c>
      <c r="E163" s="62">
        <v>0</v>
      </c>
      <c r="F163" s="68">
        <v>0</v>
      </c>
      <c r="G163" s="68">
        <v>0</v>
      </c>
      <c r="H163" s="68">
        <v>0</v>
      </c>
      <c r="I163" s="68">
        <v>0</v>
      </c>
      <c r="J163" s="68">
        <v>0</v>
      </c>
      <c r="K163" s="68">
        <v>0</v>
      </c>
      <c r="L163" s="68">
        <v>0</v>
      </c>
      <c r="M163" s="68">
        <v>0</v>
      </c>
      <c r="N163" s="68">
        <v>0</v>
      </c>
      <c r="O163" s="68">
        <v>0</v>
      </c>
    </row>
    <row r="164" spans="1:15" s="38" customFormat="1" ht="37.5" x14ac:dyDescent="0.3">
      <c r="A164" s="144"/>
      <c r="B164" s="145"/>
      <c r="C164" s="59" t="s">
        <v>21</v>
      </c>
      <c r="D164" s="60" t="s">
        <v>129</v>
      </c>
      <c r="E164" s="60">
        <v>2984.1</v>
      </c>
      <c r="F164" s="60">
        <v>2970</v>
      </c>
      <c r="G164" s="60" t="s">
        <v>129</v>
      </c>
      <c r="H164" s="60" t="s">
        <v>129</v>
      </c>
      <c r="I164" s="60" t="s">
        <v>129</v>
      </c>
      <c r="J164" s="60" t="s">
        <v>129</v>
      </c>
      <c r="K164" s="60" t="s">
        <v>129</v>
      </c>
      <c r="L164" s="60" t="s">
        <v>129</v>
      </c>
      <c r="M164" s="60" t="s">
        <v>129</v>
      </c>
      <c r="N164" s="60" t="s">
        <v>129</v>
      </c>
      <c r="O164" s="60">
        <f>E164+F164</f>
        <v>5954.1</v>
      </c>
    </row>
    <row r="165" spans="1:15" s="61" customFormat="1" ht="18.75" customHeight="1" x14ac:dyDescent="0.3">
      <c r="A165" s="142" t="s">
        <v>61</v>
      </c>
      <c r="B165" s="143" t="s">
        <v>162</v>
      </c>
      <c r="C165" s="59" t="s">
        <v>17</v>
      </c>
      <c r="D165" s="60">
        <f t="shared" ref="D165:O166" si="52">D166</f>
        <v>6521.6</v>
      </c>
      <c r="E165" s="60">
        <f t="shared" si="52"/>
        <v>8372.7000000000007</v>
      </c>
      <c r="F165" s="60">
        <f t="shared" si="52"/>
        <v>6135.9</v>
      </c>
      <c r="G165" s="60">
        <f t="shared" si="52"/>
        <v>0</v>
      </c>
      <c r="H165" s="60">
        <f t="shared" si="52"/>
        <v>0</v>
      </c>
      <c r="I165" s="60">
        <f t="shared" si="52"/>
        <v>0</v>
      </c>
      <c r="J165" s="60">
        <f t="shared" si="52"/>
        <v>0</v>
      </c>
      <c r="K165" s="60">
        <f t="shared" si="52"/>
        <v>0</v>
      </c>
      <c r="L165" s="60">
        <f t="shared" si="52"/>
        <v>0</v>
      </c>
      <c r="M165" s="60">
        <f t="shared" si="52"/>
        <v>0</v>
      </c>
      <c r="N165" s="60">
        <f t="shared" si="52"/>
        <v>0</v>
      </c>
      <c r="O165" s="60">
        <f t="shared" si="52"/>
        <v>21030.2</v>
      </c>
    </row>
    <row r="166" spans="1:15" s="65" customFormat="1" x14ac:dyDescent="0.3">
      <c r="A166" s="142"/>
      <c r="B166" s="143"/>
      <c r="C166" s="66" t="s">
        <v>130</v>
      </c>
      <c r="D166" s="60">
        <f t="shared" si="52"/>
        <v>6521.6</v>
      </c>
      <c r="E166" s="60">
        <f t="shared" si="52"/>
        <v>8372.7000000000007</v>
      </c>
      <c r="F166" s="60">
        <f t="shared" si="52"/>
        <v>6135.9</v>
      </c>
      <c r="G166" s="60">
        <f t="shared" si="52"/>
        <v>0</v>
      </c>
      <c r="H166" s="60">
        <f t="shared" si="52"/>
        <v>0</v>
      </c>
      <c r="I166" s="60">
        <f t="shared" si="52"/>
        <v>0</v>
      </c>
      <c r="J166" s="60">
        <f t="shared" si="52"/>
        <v>0</v>
      </c>
      <c r="K166" s="60">
        <f t="shared" si="52"/>
        <v>0</v>
      </c>
      <c r="L166" s="60">
        <f t="shared" si="52"/>
        <v>0</v>
      </c>
      <c r="M166" s="60">
        <f t="shared" si="52"/>
        <v>0</v>
      </c>
      <c r="N166" s="60">
        <f t="shared" si="52"/>
        <v>0</v>
      </c>
      <c r="O166" s="60">
        <f t="shared" si="52"/>
        <v>21030.2</v>
      </c>
    </row>
    <row r="167" spans="1:15" s="65" customFormat="1" ht="18.75" customHeight="1" x14ac:dyDescent="0.3">
      <c r="A167" s="142"/>
      <c r="B167" s="143"/>
      <c r="C167" s="146" t="s">
        <v>143</v>
      </c>
      <c r="D167" s="138">
        <v>6521.6</v>
      </c>
      <c r="E167" s="138">
        <v>8372.7000000000007</v>
      </c>
      <c r="F167" s="138">
        <v>6135.9</v>
      </c>
      <c r="G167" s="138">
        <v>0</v>
      </c>
      <c r="H167" s="138">
        <v>0</v>
      </c>
      <c r="I167" s="138">
        <v>0</v>
      </c>
      <c r="J167" s="138">
        <v>0</v>
      </c>
      <c r="K167" s="138">
        <v>0</v>
      </c>
      <c r="L167" s="138">
        <v>0</v>
      </c>
      <c r="M167" s="138">
        <v>0</v>
      </c>
      <c r="N167" s="138">
        <v>0</v>
      </c>
      <c r="O167" s="138">
        <f>D167+E167+F167+G167+H167</f>
        <v>21030.2</v>
      </c>
    </row>
    <row r="168" spans="1:15" ht="46.5" customHeight="1" x14ac:dyDescent="0.25">
      <c r="A168" s="142"/>
      <c r="B168" s="143"/>
      <c r="C168" s="146"/>
      <c r="D168" s="138"/>
      <c r="E168" s="138"/>
      <c r="F168" s="138"/>
      <c r="G168" s="138"/>
      <c r="H168" s="138"/>
      <c r="I168" s="138"/>
      <c r="J168" s="138"/>
      <c r="K168" s="138"/>
      <c r="L168" s="138"/>
      <c r="M168" s="138"/>
      <c r="N168" s="138"/>
      <c r="O168" s="138"/>
    </row>
    <row r="169" spans="1:15" ht="24.6" customHeight="1" x14ac:dyDescent="0.25">
      <c r="A169" s="142" t="s">
        <v>63</v>
      </c>
      <c r="B169" s="152" t="s">
        <v>163</v>
      </c>
      <c r="C169" s="59" t="s">
        <v>17</v>
      </c>
      <c r="D169" s="60" t="s">
        <v>129</v>
      </c>
      <c r="E169" s="60" t="s">
        <v>129</v>
      </c>
      <c r="F169" s="60">
        <f t="shared" ref="F169:O169" si="53">F170+F172</f>
        <v>602622.6</v>
      </c>
      <c r="G169" s="60">
        <f t="shared" si="53"/>
        <v>403916.5</v>
      </c>
      <c r="H169" s="60">
        <f t="shared" si="53"/>
        <v>310888.40000000002</v>
      </c>
      <c r="I169" s="60">
        <f t="shared" si="53"/>
        <v>310888.40000000002</v>
      </c>
      <c r="J169" s="60">
        <f t="shared" si="53"/>
        <v>310888.40000000002</v>
      </c>
      <c r="K169" s="60">
        <f t="shared" si="53"/>
        <v>310888.40000000002</v>
      </c>
      <c r="L169" s="60">
        <f t="shared" si="53"/>
        <v>310888.40000000002</v>
      </c>
      <c r="M169" s="60">
        <f t="shared" si="53"/>
        <v>310888.40000000002</v>
      </c>
      <c r="N169" s="60">
        <f t="shared" si="53"/>
        <v>310888.40000000002</v>
      </c>
      <c r="O169" s="60">
        <f t="shared" si="53"/>
        <v>3182757.8999999994</v>
      </c>
    </row>
    <row r="170" spans="1:15" ht="27.75" customHeight="1" x14ac:dyDescent="0.25">
      <c r="A170" s="142"/>
      <c r="B170" s="152"/>
      <c r="C170" s="59" t="s">
        <v>140</v>
      </c>
      <c r="D170" s="60" t="s">
        <v>129</v>
      </c>
      <c r="E170" s="60" t="s">
        <v>129</v>
      </c>
      <c r="F170" s="60">
        <f t="shared" ref="F170:O170" si="54">F171</f>
        <v>4560.5</v>
      </c>
      <c r="G170" s="60">
        <f t="shared" si="54"/>
        <v>4560.5</v>
      </c>
      <c r="H170" s="60">
        <f t="shared" si="54"/>
        <v>4560.5</v>
      </c>
      <c r="I170" s="60">
        <f t="shared" si="54"/>
        <v>4560.5</v>
      </c>
      <c r="J170" s="60">
        <f t="shared" si="54"/>
        <v>4560.5</v>
      </c>
      <c r="K170" s="60">
        <f t="shared" si="54"/>
        <v>4560.5</v>
      </c>
      <c r="L170" s="60">
        <f t="shared" si="54"/>
        <v>4560.5</v>
      </c>
      <c r="M170" s="60">
        <f t="shared" si="54"/>
        <v>4560.5</v>
      </c>
      <c r="N170" s="60">
        <f t="shared" si="54"/>
        <v>4560.5</v>
      </c>
      <c r="O170" s="60">
        <f t="shared" si="54"/>
        <v>41044.5</v>
      </c>
    </row>
    <row r="171" spans="1:15" ht="60" customHeight="1" x14ac:dyDescent="0.25">
      <c r="A171" s="142"/>
      <c r="B171" s="152"/>
      <c r="C171" s="59" t="s">
        <v>143</v>
      </c>
      <c r="D171" s="60" t="s">
        <v>129</v>
      </c>
      <c r="E171" s="60" t="s">
        <v>129</v>
      </c>
      <c r="F171" s="60">
        <v>4560.5</v>
      </c>
      <c r="G171" s="60">
        <v>4560.5</v>
      </c>
      <c r="H171" s="60">
        <v>4560.5</v>
      </c>
      <c r="I171" s="60">
        <v>4560.5</v>
      </c>
      <c r="J171" s="60">
        <v>4560.5</v>
      </c>
      <c r="K171" s="60">
        <v>4560.5</v>
      </c>
      <c r="L171" s="60">
        <v>4560.5</v>
      </c>
      <c r="M171" s="60">
        <v>4560.5</v>
      </c>
      <c r="N171" s="60">
        <v>4560.5</v>
      </c>
      <c r="O171" s="60">
        <f>F171+G171+H171+I171+J171+K171+L171+M171+N171</f>
        <v>41044.5</v>
      </c>
    </row>
    <row r="172" spans="1:15" ht="28.7" customHeight="1" x14ac:dyDescent="0.25">
      <c r="A172" s="142"/>
      <c r="B172" s="152"/>
      <c r="C172" s="59" t="s">
        <v>19</v>
      </c>
      <c r="D172" s="60" t="s">
        <v>129</v>
      </c>
      <c r="E172" s="60" t="s">
        <v>129</v>
      </c>
      <c r="F172" s="60">
        <f t="shared" ref="F172:O172" si="55">F173</f>
        <v>598062.1</v>
      </c>
      <c r="G172" s="60">
        <f t="shared" si="55"/>
        <v>399356</v>
      </c>
      <c r="H172" s="60">
        <f t="shared" si="55"/>
        <v>306327.90000000002</v>
      </c>
      <c r="I172" s="60">
        <f t="shared" si="55"/>
        <v>306327.90000000002</v>
      </c>
      <c r="J172" s="60">
        <f t="shared" si="55"/>
        <v>306327.90000000002</v>
      </c>
      <c r="K172" s="60">
        <f t="shared" si="55"/>
        <v>306327.90000000002</v>
      </c>
      <c r="L172" s="60">
        <f t="shared" si="55"/>
        <v>306327.90000000002</v>
      </c>
      <c r="M172" s="60">
        <f t="shared" si="55"/>
        <v>306327.90000000002</v>
      </c>
      <c r="N172" s="60">
        <f t="shared" si="55"/>
        <v>306327.90000000002</v>
      </c>
      <c r="O172" s="60">
        <f t="shared" si="55"/>
        <v>3141713.3999999994</v>
      </c>
    </row>
    <row r="173" spans="1:15" ht="60.75" customHeight="1" x14ac:dyDescent="0.25">
      <c r="A173" s="142"/>
      <c r="B173" s="152"/>
      <c r="C173" s="59" t="s">
        <v>143</v>
      </c>
      <c r="D173" s="60" t="s">
        <v>129</v>
      </c>
      <c r="E173" s="60" t="s">
        <v>129</v>
      </c>
      <c r="F173" s="60">
        <v>598062.1</v>
      </c>
      <c r="G173" s="60">
        <v>399356</v>
      </c>
      <c r="H173" s="60">
        <v>306327.90000000002</v>
      </c>
      <c r="I173" s="60">
        <v>306327.90000000002</v>
      </c>
      <c r="J173" s="60">
        <v>306327.90000000002</v>
      </c>
      <c r="K173" s="60">
        <v>306327.90000000002</v>
      </c>
      <c r="L173" s="60">
        <v>306327.90000000002</v>
      </c>
      <c r="M173" s="60">
        <v>306327.90000000002</v>
      </c>
      <c r="N173" s="60">
        <v>306327.90000000002</v>
      </c>
      <c r="O173" s="60">
        <f>F173+G173+H173+I173+J173+K173+L173+M173+N173</f>
        <v>3141713.3999999994</v>
      </c>
    </row>
    <row r="174" spans="1:15" s="38" customFormat="1" ht="18.75" customHeight="1" x14ac:dyDescent="0.3">
      <c r="A174" s="142" t="s">
        <v>65</v>
      </c>
      <c r="B174" s="143" t="s">
        <v>164</v>
      </c>
      <c r="C174" s="59" t="s">
        <v>17</v>
      </c>
      <c r="D174" s="60">
        <f t="shared" ref="D174:O174" si="56">D175</f>
        <v>383743.5</v>
      </c>
      <c r="E174" s="60">
        <f t="shared" si="56"/>
        <v>386693.3</v>
      </c>
      <c r="F174" s="60">
        <f t="shared" si="56"/>
        <v>418183.3</v>
      </c>
      <c r="G174" s="60">
        <f t="shared" si="56"/>
        <v>405447.5</v>
      </c>
      <c r="H174" s="60">
        <f t="shared" si="56"/>
        <v>405228.7</v>
      </c>
      <c r="I174" s="60">
        <f t="shared" si="56"/>
        <v>405228.7</v>
      </c>
      <c r="J174" s="60">
        <f t="shared" si="56"/>
        <v>405228.7</v>
      </c>
      <c r="K174" s="60">
        <f t="shared" si="56"/>
        <v>405228.7</v>
      </c>
      <c r="L174" s="60">
        <f t="shared" si="56"/>
        <v>405228.7</v>
      </c>
      <c r="M174" s="60">
        <f t="shared" si="56"/>
        <v>405228.7</v>
      </c>
      <c r="N174" s="60">
        <f t="shared" si="56"/>
        <v>405228.7</v>
      </c>
      <c r="O174" s="60">
        <f t="shared" si="56"/>
        <v>4430668.5000000009</v>
      </c>
    </row>
    <row r="175" spans="1:15" s="65" customFormat="1" x14ac:dyDescent="0.3">
      <c r="A175" s="142"/>
      <c r="B175" s="143"/>
      <c r="C175" s="59" t="s">
        <v>130</v>
      </c>
      <c r="D175" s="60">
        <f t="shared" ref="D175:N175" si="57">D177+D178</f>
        <v>383743.5</v>
      </c>
      <c r="E175" s="60">
        <f t="shared" si="57"/>
        <v>386693.3</v>
      </c>
      <c r="F175" s="60">
        <f t="shared" si="57"/>
        <v>418183.3</v>
      </c>
      <c r="G175" s="60">
        <f t="shared" si="57"/>
        <v>405447.5</v>
      </c>
      <c r="H175" s="60">
        <f t="shared" si="57"/>
        <v>405228.7</v>
      </c>
      <c r="I175" s="60">
        <f t="shared" si="57"/>
        <v>405228.7</v>
      </c>
      <c r="J175" s="60">
        <f t="shared" si="57"/>
        <v>405228.7</v>
      </c>
      <c r="K175" s="60">
        <f t="shared" si="57"/>
        <v>405228.7</v>
      </c>
      <c r="L175" s="60">
        <f t="shared" si="57"/>
        <v>405228.7</v>
      </c>
      <c r="M175" s="60">
        <f t="shared" si="57"/>
        <v>405228.7</v>
      </c>
      <c r="N175" s="60">
        <f t="shared" si="57"/>
        <v>405228.7</v>
      </c>
      <c r="O175" s="60">
        <f>D175+E175+F175+G175+H175+I175+J175+K175+L175+M175+N175</f>
        <v>4430668.5000000009</v>
      </c>
    </row>
    <row r="176" spans="1:15" s="65" customFormat="1" x14ac:dyDescent="0.3">
      <c r="A176" s="142"/>
      <c r="B176" s="143"/>
      <c r="C176" s="59" t="s">
        <v>126</v>
      </c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</row>
    <row r="177" spans="1:15" ht="37.5" x14ac:dyDescent="0.25">
      <c r="A177" s="142"/>
      <c r="B177" s="143"/>
      <c r="C177" s="59" t="s">
        <v>127</v>
      </c>
      <c r="D177" s="60">
        <v>321731.40000000002</v>
      </c>
      <c r="E177" s="60">
        <v>309925.3</v>
      </c>
      <c r="F177" s="60">
        <v>328771.3</v>
      </c>
      <c r="G177" s="60">
        <v>316638.5</v>
      </c>
      <c r="H177" s="60">
        <v>316645.7</v>
      </c>
      <c r="I177" s="60">
        <v>316645.7</v>
      </c>
      <c r="J177" s="60">
        <v>316645.7</v>
      </c>
      <c r="K177" s="60">
        <v>316645.7</v>
      </c>
      <c r="L177" s="60">
        <v>316645.7</v>
      </c>
      <c r="M177" s="60">
        <v>316645.7</v>
      </c>
      <c r="N177" s="60">
        <v>316645.7</v>
      </c>
      <c r="O177" s="60">
        <f>D177+E177+F177+G177+H177+I177+J177+K177+L177+M177+N177</f>
        <v>3493586.4000000008</v>
      </c>
    </row>
    <row r="178" spans="1:15" ht="37.5" x14ac:dyDescent="0.25">
      <c r="A178" s="142"/>
      <c r="B178" s="143"/>
      <c r="C178" s="59" t="s">
        <v>131</v>
      </c>
      <c r="D178" s="60">
        <v>62012.1</v>
      </c>
      <c r="E178" s="60">
        <v>76768</v>
      </c>
      <c r="F178" s="60">
        <v>89412</v>
      </c>
      <c r="G178" s="60">
        <v>88809</v>
      </c>
      <c r="H178" s="60">
        <v>88583</v>
      </c>
      <c r="I178" s="60">
        <v>88583</v>
      </c>
      <c r="J178" s="60">
        <v>88583</v>
      </c>
      <c r="K178" s="60">
        <v>88583</v>
      </c>
      <c r="L178" s="60">
        <v>88583</v>
      </c>
      <c r="M178" s="60">
        <v>88583</v>
      </c>
      <c r="N178" s="60">
        <v>88583</v>
      </c>
      <c r="O178" s="60">
        <f>D178+E178+F178+G178+H178+I178+J178+K178+L178+M178+N178</f>
        <v>937082.1</v>
      </c>
    </row>
    <row r="179" spans="1:15" s="61" customFormat="1" hidden="1" x14ac:dyDescent="0.3">
      <c r="A179" s="142"/>
      <c r="B179" s="143"/>
      <c r="C179" s="59" t="s">
        <v>20</v>
      </c>
      <c r="D179" s="62">
        <v>0</v>
      </c>
      <c r="E179" s="62">
        <v>0</v>
      </c>
      <c r="F179" s="68">
        <v>0</v>
      </c>
      <c r="G179" s="68">
        <v>0</v>
      </c>
      <c r="H179" s="68">
        <v>0</v>
      </c>
      <c r="I179" s="68"/>
      <c r="J179" s="68"/>
      <c r="K179" s="68"/>
      <c r="L179" s="68"/>
      <c r="M179" s="68"/>
      <c r="N179" s="68"/>
      <c r="O179" s="68">
        <v>0</v>
      </c>
    </row>
    <row r="180" spans="1:15" s="61" customFormat="1" ht="37.5" hidden="1" x14ac:dyDescent="0.3">
      <c r="A180" s="142"/>
      <c r="B180" s="143"/>
      <c r="C180" s="59" t="s">
        <v>21</v>
      </c>
      <c r="D180" s="62">
        <v>0</v>
      </c>
      <c r="E180" s="62">
        <v>0</v>
      </c>
      <c r="F180" s="68">
        <v>0</v>
      </c>
      <c r="G180" s="68">
        <v>0</v>
      </c>
      <c r="H180" s="68">
        <v>0</v>
      </c>
      <c r="I180" s="68"/>
      <c r="J180" s="68"/>
      <c r="K180" s="68"/>
      <c r="L180" s="68"/>
      <c r="M180" s="68"/>
      <c r="N180" s="68"/>
      <c r="O180" s="68">
        <v>0</v>
      </c>
    </row>
    <row r="181" spans="1:15" s="61" customFormat="1" ht="19.5" customHeight="1" x14ac:dyDescent="0.3">
      <c r="A181" s="142" t="s">
        <v>165</v>
      </c>
      <c r="B181" s="143" t="s">
        <v>154</v>
      </c>
      <c r="C181" s="59" t="s">
        <v>17</v>
      </c>
      <c r="D181" s="60">
        <f>D184</f>
        <v>0</v>
      </c>
      <c r="E181" s="60">
        <f>E182+E184</f>
        <v>10682.800000000001</v>
      </c>
      <c r="F181" s="60" t="s">
        <v>136</v>
      </c>
      <c r="G181" s="60">
        <f t="shared" ref="G181:O181" si="58">G182+G184</f>
        <v>0</v>
      </c>
      <c r="H181" s="60">
        <f t="shared" si="58"/>
        <v>0</v>
      </c>
      <c r="I181" s="60">
        <f t="shared" si="58"/>
        <v>0</v>
      </c>
      <c r="J181" s="60">
        <f t="shared" si="58"/>
        <v>0</v>
      </c>
      <c r="K181" s="60">
        <f t="shared" si="58"/>
        <v>0</v>
      </c>
      <c r="L181" s="60">
        <f t="shared" si="58"/>
        <v>0</v>
      </c>
      <c r="M181" s="60">
        <f t="shared" si="58"/>
        <v>0</v>
      </c>
      <c r="N181" s="60">
        <f t="shared" si="58"/>
        <v>0</v>
      </c>
      <c r="O181" s="60">
        <f t="shared" si="58"/>
        <v>10682.800000000001</v>
      </c>
    </row>
    <row r="182" spans="1:15" s="61" customFormat="1" ht="18.75" customHeight="1" x14ac:dyDescent="0.3">
      <c r="A182" s="142"/>
      <c r="B182" s="143"/>
      <c r="C182" s="59" t="s">
        <v>140</v>
      </c>
      <c r="D182" s="60" t="s">
        <v>129</v>
      </c>
      <c r="E182" s="60">
        <v>10575.93</v>
      </c>
      <c r="F182" s="60" t="s">
        <v>136</v>
      </c>
      <c r="G182" s="60">
        <f t="shared" ref="G182:O182" si="59">G183</f>
        <v>0</v>
      </c>
      <c r="H182" s="60">
        <f t="shared" si="59"/>
        <v>0</v>
      </c>
      <c r="I182" s="60">
        <f t="shared" si="59"/>
        <v>0</v>
      </c>
      <c r="J182" s="60">
        <f t="shared" si="59"/>
        <v>0</v>
      </c>
      <c r="K182" s="60">
        <f t="shared" si="59"/>
        <v>0</v>
      </c>
      <c r="L182" s="60">
        <f t="shared" si="59"/>
        <v>0</v>
      </c>
      <c r="M182" s="60">
        <f t="shared" si="59"/>
        <v>0</v>
      </c>
      <c r="N182" s="60">
        <f t="shared" si="59"/>
        <v>0</v>
      </c>
      <c r="O182" s="60">
        <f t="shared" si="59"/>
        <v>10575.93</v>
      </c>
    </row>
    <row r="183" spans="1:15" s="61" customFormat="1" ht="64.5" customHeight="1" x14ac:dyDescent="0.3">
      <c r="A183" s="142"/>
      <c r="B183" s="143"/>
      <c r="C183" s="59" t="s">
        <v>143</v>
      </c>
      <c r="D183" s="60" t="s">
        <v>129</v>
      </c>
      <c r="E183" s="60">
        <v>10575.93</v>
      </c>
      <c r="F183" s="60" t="s">
        <v>136</v>
      </c>
      <c r="G183" s="60">
        <v>0</v>
      </c>
      <c r="H183" s="60">
        <v>0</v>
      </c>
      <c r="I183" s="60">
        <v>0</v>
      </c>
      <c r="J183" s="60">
        <v>0</v>
      </c>
      <c r="K183" s="60">
        <v>0</v>
      </c>
      <c r="L183" s="60">
        <v>0</v>
      </c>
      <c r="M183" s="60">
        <v>0</v>
      </c>
      <c r="N183" s="60">
        <v>0</v>
      </c>
      <c r="O183" s="60">
        <f>E183+G183+H183</f>
        <v>10575.93</v>
      </c>
    </row>
    <row r="184" spans="1:15" s="63" customFormat="1" ht="20.25" customHeight="1" x14ac:dyDescent="0.2">
      <c r="A184" s="142"/>
      <c r="B184" s="143"/>
      <c r="C184" s="59" t="s">
        <v>130</v>
      </c>
      <c r="D184" s="60">
        <f>D185</f>
        <v>0</v>
      </c>
      <c r="E184" s="60">
        <f>E185</f>
        <v>106.87</v>
      </c>
      <c r="F184" s="60" t="s">
        <v>136</v>
      </c>
      <c r="G184" s="60">
        <f t="shared" ref="G184:O184" si="60">G185</f>
        <v>0</v>
      </c>
      <c r="H184" s="60">
        <f t="shared" si="60"/>
        <v>0</v>
      </c>
      <c r="I184" s="60">
        <f t="shared" si="60"/>
        <v>0</v>
      </c>
      <c r="J184" s="60">
        <f t="shared" si="60"/>
        <v>0</v>
      </c>
      <c r="K184" s="60">
        <f t="shared" si="60"/>
        <v>0</v>
      </c>
      <c r="L184" s="60">
        <f t="shared" si="60"/>
        <v>0</v>
      </c>
      <c r="M184" s="60">
        <f t="shared" si="60"/>
        <v>0</v>
      </c>
      <c r="N184" s="60">
        <f t="shared" si="60"/>
        <v>0</v>
      </c>
      <c r="O184" s="60">
        <f t="shared" si="60"/>
        <v>106.87</v>
      </c>
    </row>
    <row r="185" spans="1:15" s="61" customFormat="1" ht="20.25" customHeight="1" x14ac:dyDescent="0.3">
      <c r="A185" s="142"/>
      <c r="B185" s="143"/>
      <c r="C185" s="146" t="s">
        <v>143</v>
      </c>
      <c r="D185" s="138">
        <v>0</v>
      </c>
      <c r="E185" s="138">
        <v>106.87</v>
      </c>
      <c r="F185" s="138" t="s">
        <v>136</v>
      </c>
      <c r="G185" s="138">
        <v>0</v>
      </c>
      <c r="H185" s="138">
        <v>0</v>
      </c>
      <c r="I185" s="138">
        <v>0</v>
      </c>
      <c r="J185" s="138">
        <v>0</v>
      </c>
      <c r="K185" s="138">
        <v>0</v>
      </c>
      <c r="L185" s="138">
        <v>0</v>
      </c>
      <c r="M185" s="138">
        <v>0</v>
      </c>
      <c r="N185" s="138">
        <v>0</v>
      </c>
      <c r="O185" s="138">
        <f>D185+E185+G185+H185</f>
        <v>106.87</v>
      </c>
    </row>
    <row r="186" spans="1:15" s="61" customFormat="1" ht="43.5" customHeight="1" x14ac:dyDescent="0.3">
      <c r="A186" s="142"/>
      <c r="B186" s="143"/>
      <c r="C186" s="146"/>
      <c r="D186" s="138"/>
      <c r="E186" s="138"/>
      <c r="F186" s="138"/>
      <c r="G186" s="138"/>
      <c r="H186" s="138"/>
      <c r="I186" s="138"/>
      <c r="J186" s="138"/>
      <c r="K186" s="138"/>
      <c r="L186" s="138"/>
      <c r="M186" s="138"/>
      <c r="N186" s="138"/>
      <c r="O186" s="138"/>
    </row>
    <row r="187" spans="1:15" s="61" customFormat="1" ht="24.75" customHeight="1" x14ac:dyDescent="0.3">
      <c r="A187" s="142" t="s">
        <v>166</v>
      </c>
      <c r="B187" s="143" t="s">
        <v>156</v>
      </c>
      <c r="C187" s="70" t="s">
        <v>17</v>
      </c>
      <c r="D187" s="60">
        <f>D188+D191</f>
        <v>2630.5499999999997</v>
      </c>
      <c r="E187" s="60" t="s">
        <v>129</v>
      </c>
      <c r="F187" s="60" t="s">
        <v>129</v>
      </c>
      <c r="G187" s="60">
        <f>G188+G191</f>
        <v>6488.5999999999995</v>
      </c>
      <c r="H187" s="60" t="s">
        <v>129</v>
      </c>
      <c r="I187" s="60" t="s">
        <v>129</v>
      </c>
      <c r="J187" s="60" t="s">
        <v>129</v>
      </c>
      <c r="K187" s="60" t="s">
        <v>129</v>
      </c>
      <c r="L187" s="60" t="s">
        <v>129</v>
      </c>
      <c r="M187" s="60" t="s">
        <v>129</v>
      </c>
      <c r="N187" s="60" t="s">
        <v>129</v>
      </c>
      <c r="O187" s="60">
        <f>O188+O191</f>
        <v>9119.1499999999978</v>
      </c>
    </row>
    <row r="188" spans="1:15" s="61" customFormat="1" ht="23.25" customHeight="1" x14ac:dyDescent="0.3">
      <c r="A188" s="142"/>
      <c r="B188" s="143"/>
      <c r="C188" s="66" t="s">
        <v>140</v>
      </c>
      <c r="D188" s="60">
        <f>D189</f>
        <v>2604.2399999999998</v>
      </c>
      <c r="E188" s="60" t="s">
        <v>129</v>
      </c>
      <c r="F188" s="60" t="s">
        <v>129</v>
      </c>
      <c r="G188" s="60">
        <f>G189</f>
        <v>6423.7</v>
      </c>
      <c r="H188" s="60" t="s">
        <v>129</v>
      </c>
      <c r="I188" s="60" t="s">
        <v>129</v>
      </c>
      <c r="J188" s="60" t="s">
        <v>129</v>
      </c>
      <c r="K188" s="60" t="s">
        <v>129</v>
      </c>
      <c r="L188" s="60" t="s">
        <v>129</v>
      </c>
      <c r="M188" s="60" t="s">
        <v>129</v>
      </c>
      <c r="N188" s="60" t="s">
        <v>129</v>
      </c>
      <c r="O188" s="60">
        <f>O189</f>
        <v>9027.9399999999987</v>
      </c>
    </row>
    <row r="189" spans="1:15" s="61" customFormat="1" ht="19.5" customHeight="1" x14ac:dyDescent="0.3">
      <c r="A189" s="142"/>
      <c r="B189" s="143"/>
      <c r="C189" s="146" t="s">
        <v>143</v>
      </c>
      <c r="D189" s="138">
        <v>2604.2399999999998</v>
      </c>
      <c r="E189" s="138" t="s">
        <v>129</v>
      </c>
      <c r="F189" s="138" t="s">
        <v>129</v>
      </c>
      <c r="G189" s="138">
        <v>6423.7</v>
      </c>
      <c r="H189" s="138" t="s">
        <v>129</v>
      </c>
      <c r="I189" s="138" t="s">
        <v>129</v>
      </c>
      <c r="J189" s="138" t="s">
        <v>129</v>
      </c>
      <c r="K189" s="138" t="s">
        <v>129</v>
      </c>
      <c r="L189" s="138" t="s">
        <v>129</v>
      </c>
      <c r="M189" s="138" t="s">
        <v>129</v>
      </c>
      <c r="N189" s="138" t="s">
        <v>129</v>
      </c>
      <c r="O189" s="138">
        <f>D189+G189</f>
        <v>9027.9399999999987</v>
      </c>
    </row>
    <row r="190" spans="1:15" s="61" customFormat="1" ht="43.5" customHeight="1" x14ac:dyDescent="0.3">
      <c r="A190" s="142"/>
      <c r="B190" s="143"/>
      <c r="C190" s="146"/>
      <c r="D190" s="138"/>
      <c r="E190" s="138"/>
      <c r="F190" s="138"/>
      <c r="G190" s="138"/>
      <c r="H190" s="138"/>
      <c r="I190" s="138"/>
      <c r="J190" s="138"/>
      <c r="K190" s="138"/>
      <c r="L190" s="138"/>
      <c r="M190" s="138"/>
      <c r="N190" s="138"/>
      <c r="O190" s="138"/>
    </row>
    <row r="191" spans="1:15" s="61" customFormat="1" ht="23.25" customHeight="1" x14ac:dyDescent="0.3">
      <c r="A191" s="142"/>
      <c r="B191" s="143"/>
      <c r="C191" s="78" t="s">
        <v>130</v>
      </c>
      <c r="D191" s="60">
        <f>D192</f>
        <v>26.31</v>
      </c>
      <c r="E191" s="60" t="s">
        <v>129</v>
      </c>
      <c r="F191" s="60" t="s">
        <v>129</v>
      </c>
      <c r="G191" s="60">
        <f>G192</f>
        <v>64.900000000000006</v>
      </c>
      <c r="H191" s="60" t="s">
        <v>129</v>
      </c>
      <c r="I191" s="60" t="s">
        <v>129</v>
      </c>
      <c r="J191" s="60" t="s">
        <v>129</v>
      </c>
      <c r="K191" s="60" t="s">
        <v>129</v>
      </c>
      <c r="L191" s="60" t="s">
        <v>129</v>
      </c>
      <c r="M191" s="60" t="s">
        <v>129</v>
      </c>
      <c r="N191" s="60" t="s">
        <v>129</v>
      </c>
      <c r="O191" s="60">
        <f>O192</f>
        <v>91.210000000000008</v>
      </c>
    </row>
    <row r="192" spans="1:15" s="61" customFormat="1" ht="20.25" customHeight="1" x14ac:dyDescent="0.3">
      <c r="A192" s="142"/>
      <c r="B192" s="143"/>
      <c r="C192" s="146" t="s">
        <v>143</v>
      </c>
      <c r="D192" s="138">
        <v>26.31</v>
      </c>
      <c r="E192" s="138" t="s">
        <v>129</v>
      </c>
      <c r="F192" s="138" t="s">
        <v>129</v>
      </c>
      <c r="G192" s="138">
        <v>64.900000000000006</v>
      </c>
      <c r="H192" s="138" t="s">
        <v>129</v>
      </c>
      <c r="I192" s="138" t="s">
        <v>129</v>
      </c>
      <c r="J192" s="138" t="s">
        <v>129</v>
      </c>
      <c r="K192" s="138" t="s">
        <v>129</v>
      </c>
      <c r="L192" s="138" t="s">
        <v>129</v>
      </c>
      <c r="M192" s="138" t="s">
        <v>129</v>
      </c>
      <c r="N192" s="138" t="s">
        <v>129</v>
      </c>
      <c r="O192" s="138">
        <f>D192+G192</f>
        <v>91.210000000000008</v>
      </c>
    </row>
    <row r="193" spans="1:15" s="61" customFormat="1" ht="43.5" customHeight="1" x14ac:dyDescent="0.3">
      <c r="A193" s="142"/>
      <c r="B193" s="143"/>
      <c r="C193" s="146"/>
      <c r="D193" s="138"/>
      <c r="E193" s="138"/>
      <c r="F193" s="138"/>
      <c r="G193" s="138"/>
      <c r="H193" s="138"/>
      <c r="I193" s="138"/>
      <c r="J193" s="138"/>
      <c r="K193" s="138"/>
      <c r="L193" s="138"/>
      <c r="M193" s="138"/>
      <c r="N193" s="138"/>
      <c r="O193" s="138"/>
    </row>
    <row r="194" spans="1:15" s="61" customFormat="1" ht="21.4" customHeight="1" x14ac:dyDescent="0.3">
      <c r="A194" s="142" t="s">
        <v>167</v>
      </c>
      <c r="B194" s="143" t="s">
        <v>155</v>
      </c>
      <c r="C194" s="70" t="s">
        <v>17</v>
      </c>
      <c r="D194" s="81" t="s">
        <v>129</v>
      </c>
      <c r="E194" s="81" t="s">
        <v>129</v>
      </c>
      <c r="F194" s="81">
        <f>F195+F197</f>
        <v>2461.1099999999997</v>
      </c>
      <c r="G194" s="81" t="s">
        <v>129</v>
      </c>
      <c r="H194" s="81">
        <f t="shared" ref="H194:O194" si="61">H195+H197</f>
        <v>1200</v>
      </c>
      <c r="I194" s="81">
        <f t="shared" si="61"/>
        <v>1200</v>
      </c>
      <c r="J194" s="81">
        <f t="shared" si="61"/>
        <v>1200</v>
      </c>
      <c r="K194" s="81">
        <f t="shared" si="61"/>
        <v>1200</v>
      </c>
      <c r="L194" s="81">
        <f t="shared" si="61"/>
        <v>1200</v>
      </c>
      <c r="M194" s="81">
        <f t="shared" si="61"/>
        <v>1200</v>
      </c>
      <c r="N194" s="81">
        <f t="shared" si="61"/>
        <v>1200</v>
      </c>
      <c r="O194" s="81">
        <f t="shared" si="61"/>
        <v>10861.11</v>
      </c>
    </row>
    <row r="195" spans="1:15" s="61" customFormat="1" ht="27.75" customHeight="1" x14ac:dyDescent="0.3">
      <c r="A195" s="142"/>
      <c r="B195" s="143"/>
      <c r="C195" s="59" t="s">
        <v>140</v>
      </c>
      <c r="D195" s="81" t="s">
        <v>129</v>
      </c>
      <c r="E195" s="81" t="s">
        <v>129</v>
      </c>
      <c r="F195" s="81">
        <f>F196</f>
        <v>2436.4299999999998</v>
      </c>
      <c r="G195" s="81" t="s">
        <v>129</v>
      </c>
      <c r="H195" s="81">
        <f t="shared" ref="H195:O195" si="62">H196</f>
        <v>1188</v>
      </c>
      <c r="I195" s="81">
        <f t="shared" si="62"/>
        <v>1188</v>
      </c>
      <c r="J195" s="81">
        <f t="shared" si="62"/>
        <v>1188</v>
      </c>
      <c r="K195" s="81">
        <f t="shared" si="62"/>
        <v>1188</v>
      </c>
      <c r="L195" s="81">
        <f t="shared" si="62"/>
        <v>1188</v>
      </c>
      <c r="M195" s="81">
        <f t="shared" si="62"/>
        <v>1188</v>
      </c>
      <c r="N195" s="81">
        <f t="shared" si="62"/>
        <v>1188</v>
      </c>
      <c r="O195" s="81">
        <f t="shared" si="62"/>
        <v>10752.43</v>
      </c>
    </row>
    <row r="196" spans="1:15" s="61" customFormat="1" ht="58.5" customHeight="1" x14ac:dyDescent="0.3">
      <c r="A196" s="142"/>
      <c r="B196" s="143"/>
      <c r="C196" s="70" t="s">
        <v>143</v>
      </c>
      <c r="D196" s="81" t="s">
        <v>129</v>
      </c>
      <c r="E196" s="81" t="s">
        <v>129</v>
      </c>
      <c r="F196" s="81">
        <v>2436.4299999999998</v>
      </c>
      <c r="G196" s="81" t="s">
        <v>129</v>
      </c>
      <c r="H196" s="81">
        <v>1188</v>
      </c>
      <c r="I196" s="81">
        <v>1188</v>
      </c>
      <c r="J196" s="81">
        <v>1188</v>
      </c>
      <c r="K196" s="81">
        <v>1188</v>
      </c>
      <c r="L196" s="81">
        <v>1188</v>
      </c>
      <c r="M196" s="81">
        <v>1188</v>
      </c>
      <c r="N196" s="81">
        <v>1188</v>
      </c>
      <c r="O196" s="81">
        <f>F196+H196+I196+J196+K196+L196+M196+N196</f>
        <v>10752.43</v>
      </c>
    </row>
    <row r="197" spans="1:15" s="61" customFormat="1" ht="27.75" customHeight="1" x14ac:dyDescent="0.3">
      <c r="A197" s="142"/>
      <c r="B197" s="143"/>
      <c r="C197" s="59" t="s">
        <v>130</v>
      </c>
      <c r="D197" s="81" t="s">
        <v>129</v>
      </c>
      <c r="E197" s="81" t="s">
        <v>129</v>
      </c>
      <c r="F197" s="81">
        <f>F198</f>
        <v>24.68</v>
      </c>
      <c r="G197" s="81" t="s">
        <v>129</v>
      </c>
      <c r="H197" s="81">
        <f t="shared" ref="H197:O197" si="63">H198</f>
        <v>12</v>
      </c>
      <c r="I197" s="81">
        <f t="shared" si="63"/>
        <v>12</v>
      </c>
      <c r="J197" s="81">
        <f t="shared" si="63"/>
        <v>12</v>
      </c>
      <c r="K197" s="81">
        <f t="shared" si="63"/>
        <v>12</v>
      </c>
      <c r="L197" s="81">
        <f t="shared" si="63"/>
        <v>12</v>
      </c>
      <c r="M197" s="81">
        <f t="shared" si="63"/>
        <v>12</v>
      </c>
      <c r="N197" s="81">
        <f t="shared" si="63"/>
        <v>12</v>
      </c>
      <c r="O197" s="81">
        <f t="shared" si="63"/>
        <v>108.68</v>
      </c>
    </row>
    <row r="198" spans="1:15" s="61" customFormat="1" ht="57.6" customHeight="1" x14ac:dyDescent="0.3">
      <c r="A198" s="142"/>
      <c r="B198" s="143"/>
      <c r="C198" s="70" t="s">
        <v>143</v>
      </c>
      <c r="D198" s="81" t="s">
        <v>129</v>
      </c>
      <c r="E198" s="81" t="s">
        <v>129</v>
      </c>
      <c r="F198" s="81">
        <v>24.68</v>
      </c>
      <c r="G198" s="81" t="s">
        <v>129</v>
      </c>
      <c r="H198" s="81">
        <v>12</v>
      </c>
      <c r="I198" s="81">
        <v>12</v>
      </c>
      <c r="J198" s="81">
        <v>12</v>
      </c>
      <c r="K198" s="81">
        <v>12</v>
      </c>
      <c r="L198" s="81">
        <v>12</v>
      </c>
      <c r="M198" s="81">
        <v>12</v>
      </c>
      <c r="N198" s="81">
        <v>12</v>
      </c>
      <c r="O198" s="81">
        <f>F198+H198+I198+J198+K198+L198+M198+N198</f>
        <v>108.68</v>
      </c>
    </row>
    <row r="199" spans="1:15" s="61" customFormat="1" ht="18.75" customHeight="1" x14ac:dyDescent="0.3">
      <c r="A199" s="142" t="s">
        <v>66</v>
      </c>
      <c r="B199" s="143" t="s">
        <v>168</v>
      </c>
      <c r="C199" s="70" t="s">
        <v>17</v>
      </c>
      <c r="D199" s="60">
        <f t="shared" ref="D199:O199" si="64">D200+D204+D209</f>
        <v>1808074.8400000003</v>
      </c>
      <c r="E199" s="60">
        <f t="shared" si="64"/>
        <v>1868864.7999999998</v>
      </c>
      <c r="F199" s="60">
        <f t="shared" si="64"/>
        <v>2080914.5</v>
      </c>
      <c r="G199" s="60">
        <f t="shared" si="64"/>
        <v>1974529.3</v>
      </c>
      <c r="H199" s="60">
        <f t="shared" si="64"/>
        <v>1978636.0999999999</v>
      </c>
      <c r="I199" s="60">
        <f t="shared" si="64"/>
        <v>1978636.0999999999</v>
      </c>
      <c r="J199" s="60">
        <f t="shared" si="64"/>
        <v>1978636.0999999999</v>
      </c>
      <c r="K199" s="60">
        <f t="shared" si="64"/>
        <v>1978636.0999999999</v>
      </c>
      <c r="L199" s="60">
        <f t="shared" si="64"/>
        <v>1978636.0999999999</v>
      </c>
      <c r="M199" s="60">
        <f t="shared" si="64"/>
        <v>1978636.0999999999</v>
      </c>
      <c r="N199" s="60">
        <f t="shared" si="64"/>
        <v>1978636.0999999999</v>
      </c>
      <c r="O199" s="60">
        <f t="shared" si="64"/>
        <v>21582836.139999993</v>
      </c>
    </row>
    <row r="200" spans="1:15" s="61" customFormat="1" x14ac:dyDescent="0.3">
      <c r="A200" s="142"/>
      <c r="B200" s="143"/>
      <c r="C200" s="66" t="s">
        <v>140</v>
      </c>
      <c r="D200" s="60">
        <f t="shared" ref="D200:O200" si="65">D201</f>
        <v>72074.3</v>
      </c>
      <c r="E200" s="60">
        <f t="shared" si="65"/>
        <v>42494.9</v>
      </c>
      <c r="F200" s="60">
        <f t="shared" si="65"/>
        <v>143183.26999999999</v>
      </c>
      <c r="G200" s="60">
        <f t="shared" si="65"/>
        <v>149994</v>
      </c>
      <c r="H200" s="60">
        <f t="shared" si="65"/>
        <v>142362.4</v>
      </c>
      <c r="I200" s="60">
        <f t="shared" si="65"/>
        <v>142362.4</v>
      </c>
      <c r="J200" s="60">
        <f t="shared" si="65"/>
        <v>142362.4</v>
      </c>
      <c r="K200" s="60">
        <f t="shared" si="65"/>
        <v>142362.4</v>
      </c>
      <c r="L200" s="60">
        <f t="shared" si="65"/>
        <v>142362.4</v>
      </c>
      <c r="M200" s="60">
        <f t="shared" si="65"/>
        <v>142362.4</v>
      </c>
      <c r="N200" s="60">
        <f t="shared" si="65"/>
        <v>142362.4</v>
      </c>
      <c r="O200" s="60">
        <f t="shared" si="65"/>
        <v>1404283.2699999998</v>
      </c>
    </row>
    <row r="201" spans="1:15" s="61" customFormat="1" ht="18.75" customHeight="1" x14ac:dyDescent="0.3">
      <c r="A201" s="142"/>
      <c r="B201" s="143"/>
      <c r="C201" s="146" t="s">
        <v>143</v>
      </c>
      <c r="D201" s="138">
        <f>D226+D252</f>
        <v>72074.3</v>
      </c>
      <c r="E201" s="138">
        <f>E212+E252</f>
        <v>42494.9</v>
      </c>
      <c r="F201" s="138">
        <f>F212+F226+F252+F233</f>
        <v>143183.26999999999</v>
      </c>
      <c r="G201" s="138">
        <f t="shared" ref="G201:N201" si="66">G212+G226+G252</f>
        <v>149994</v>
      </c>
      <c r="H201" s="138">
        <f t="shared" si="66"/>
        <v>142362.4</v>
      </c>
      <c r="I201" s="138">
        <f t="shared" si="66"/>
        <v>142362.4</v>
      </c>
      <c r="J201" s="138">
        <f t="shared" si="66"/>
        <v>142362.4</v>
      </c>
      <c r="K201" s="138">
        <f t="shared" si="66"/>
        <v>142362.4</v>
      </c>
      <c r="L201" s="138">
        <f t="shared" si="66"/>
        <v>142362.4</v>
      </c>
      <c r="M201" s="138">
        <f t="shared" si="66"/>
        <v>142362.4</v>
      </c>
      <c r="N201" s="138">
        <f t="shared" si="66"/>
        <v>142362.4</v>
      </c>
      <c r="O201" s="138">
        <f>D201+E201+F201+G201+H201+I201+J201+K201+L201+M201+N201</f>
        <v>1404283.2699999998</v>
      </c>
    </row>
    <row r="202" spans="1:15" s="63" customFormat="1" ht="42.75" customHeight="1" x14ac:dyDescent="0.2">
      <c r="A202" s="142"/>
      <c r="B202" s="143"/>
      <c r="C202" s="146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</row>
    <row r="203" spans="1:15" s="63" customFormat="1" ht="56.25" hidden="1" customHeight="1" x14ac:dyDescent="0.2">
      <c r="A203" s="142"/>
      <c r="B203" s="143"/>
      <c r="C203" s="70" t="s">
        <v>134</v>
      </c>
      <c r="D203" s="62">
        <v>0</v>
      </c>
      <c r="E203" s="62">
        <v>0</v>
      </c>
      <c r="F203" s="62">
        <v>0</v>
      </c>
      <c r="G203" s="62">
        <v>0</v>
      </c>
      <c r="H203" s="62">
        <v>0</v>
      </c>
      <c r="I203" s="62">
        <v>0</v>
      </c>
      <c r="J203" s="62">
        <v>0</v>
      </c>
      <c r="K203" s="62">
        <v>0</v>
      </c>
      <c r="L203" s="62">
        <v>0</v>
      </c>
      <c r="M203" s="62">
        <v>0</v>
      </c>
      <c r="N203" s="62">
        <v>0</v>
      </c>
      <c r="O203" s="62">
        <v>0</v>
      </c>
    </row>
    <row r="204" spans="1:15" s="65" customFormat="1" x14ac:dyDescent="0.3">
      <c r="A204" s="142"/>
      <c r="B204" s="143"/>
      <c r="C204" s="66" t="s">
        <v>130</v>
      </c>
      <c r="D204" s="60">
        <f t="shared" ref="D204:O204" si="67">D205</f>
        <v>1735900.5400000003</v>
      </c>
      <c r="E204" s="60">
        <f t="shared" si="67"/>
        <v>1762874.5</v>
      </c>
      <c r="F204" s="60">
        <f t="shared" si="67"/>
        <v>1937631.23</v>
      </c>
      <c r="G204" s="60">
        <f t="shared" si="67"/>
        <v>1824435.3</v>
      </c>
      <c r="H204" s="60">
        <f t="shared" si="67"/>
        <v>1836173.7</v>
      </c>
      <c r="I204" s="60">
        <f t="shared" si="67"/>
        <v>1836173.7</v>
      </c>
      <c r="J204" s="60">
        <f t="shared" si="67"/>
        <v>1836173.7</v>
      </c>
      <c r="K204" s="60">
        <f t="shared" si="67"/>
        <v>1836173.7</v>
      </c>
      <c r="L204" s="60">
        <f t="shared" si="67"/>
        <v>1836173.7</v>
      </c>
      <c r="M204" s="60">
        <f t="shared" si="67"/>
        <v>1836173.7</v>
      </c>
      <c r="N204" s="60">
        <f t="shared" si="67"/>
        <v>1836173.7</v>
      </c>
      <c r="O204" s="60">
        <f t="shared" si="67"/>
        <v>20114057.469999995</v>
      </c>
    </row>
    <row r="205" spans="1:15" s="65" customFormat="1" ht="18.75" customHeight="1" x14ac:dyDescent="0.3">
      <c r="A205" s="142"/>
      <c r="B205" s="143"/>
      <c r="C205" s="146" t="s">
        <v>143</v>
      </c>
      <c r="D205" s="138">
        <f>D214+D221+D229+D238+D246+D255</f>
        <v>1735900.5400000003</v>
      </c>
      <c r="E205" s="138">
        <v>1762874.5</v>
      </c>
      <c r="F205" s="138">
        <f>F214+F238+F255+F221+F228+F235</f>
        <v>1937631.23</v>
      </c>
      <c r="G205" s="138">
        <f t="shared" ref="G205:N205" si="68">G214+G238+G255+G229</f>
        <v>1824435.3</v>
      </c>
      <c r="H205" s="138">
        <f t="shared" si="68"/>
        <v>1836173.7</v>
      </c>
      <c r="I205" s="138">
        <f t="shared" si="68"/>
        <v>1836173.7</v>
      </c>
      <c r="J205" s="138">
        <f t="shared" si="68"/>
        <v>1836173.7</v>
      </c>
      <c r="K205" s="138">
        <f t="shared" si="68"/>
        <v>1836173.7</v>
      </c>
      <c r="L205" s="138">
        <f t="shared" si="68"/>
        <v>1836173.7</v>
      </c>
      <c r="M205" s="138">
        <f t="shared" si="68"/>
        <v>1836173.7</v>
      </c>
      <c r="N205" s="138">
        <f t="shared" si="68"/>
        <v>1836173.7</v>
      </c>
      <c r="O205" s="138">
        <f>D205+E205+F205+G205+H205+I205+J205+K205+L205+M205+N205</f>
        <v>20114057.469999995</v>
      </c>
    </row>
    <row r="206" spans="1:15" ht="45.75" customHeight="1" x14ac:dyDescent="0.25">
      <c r="A206" s="142"/>
      <c r="B206" s="143"/>
      <c r="C206" s="146"/>
      <c r="D206" s="138"/>
      <c r="E206" s="138"/>
      <c r="F206" s="138"/>
      <c r="G206" s="138"/>
      <c r="H206" s="138"/>
      <c r="I206" s="138"/>
      <c r="J206" s="138"/>
      <c r="K206" s="138"/>
      <c r="L206" s="138"/>
      <c r="M206" s="138"/>
      <c r="N206" s="138"/>
      <c r="O206" s="138"/>
    </row>
    <row r="207" spans="1:15" ht="56.25" hidden="1" customHeight="1" x14ac:dyDescent="0.25">
      <c r="A207" s="142"/>
      <c r="B207" s="143"/>
      <c r="C207" s="70" t="s">
        <v>134</v>
      </c>
      <c r="D207" s="62">
        <v>0</v>
      </c>
      <c r="E207" s="62">
        <v>0</v>
      </c>
      <c r="F207" s="62">
        <v>0</v>
      </c>
      <c r="G207" s="62">
        <v>0</v>
      </c>
      <c r="H207" s="62">
        <v>0</v>
      </c>
      <c r="I207" s="62">
        <v>0</v>
      </c>
      <c r="J207" s="62">
        <v>0</v>
      </c>
      <c r="K207" s="62">
        <v>0</v>
      </c>
      <c r="L207" s="62">
        <v>0</v>
      </c>
      <c r="M207" s="62">
        <v>0</v>
      </c>
      <c r="N207" s="62">
        <v>0</v>
      </c>
      <c r="O207" s="62">
        <v>0</v>
      </c>
    </row>
    <row r="208" spans="1:15" s="61" customFormat="1" ht="18.75" hidden="1" customHeight="1" x14ac:dyDescent="0.3">
      <c r="A208" s="142"/>
      <c r="B208" s="143"/>
      <c r="C208" s="59" t="s">
        <v>20</v>
      </c>
      <c r="D208" s="62">
        <v>0</v>
      </c>
      <c r="E208" s="62">
        <v>0</v>
      </c>
      <c r="F208" s="62">
        <v>0</v>
      </c>
      <c r="G208" s="62">
        <v>0</v>
      </c>
      <c r="H208" s="62">
        <v>0</v>
      </c>
      <c r="I208" s="62">
        <v>0</v>
      </c>
      <c r="J208" s="62">
        <v>0</v>
      </c>
      <c r="K208" s="62">
        <v>0</v>
      </c>
      <c r="L208" s="62">
        <v>0</v>
      </c>
      <c r="M208" s="62">
        <v>0</v>
      </c>
      <c r="N208" s="62">
        <v>0</v>
      </c>
      <c r="O208" s="62">
        <v>0</v>
      </c>
    </row>
    <row r="209" spans="1:15" s="61" customFormat="1" x14ac:dyDescent="0.3">
      <c r="A209" s="142"/>
      <c r="B209" s="143"/>
      <c r="C209" s="59" t="s">
        <v>138</v>
      </c>
      <c r="D209" s="60">
        <f>D241</f>
        <v>100</v>
      </c>
      <c r="E209" s="60">
        <f>E223+E241</f>
        <v>63495.4</v>
      </c>
      <c r="F209" s="60">
        <f t="shared" ref="F209:N209" si="69">F241</f>
        <v>100</v>
      </c>
      <c r="G209" s="60">
        <f t="shared" si="69"/>
        <v>100</v>
      </c>
      <c r="H209" s="60">
        <f t="shared" si="69"/>
        <v>100</v>
      </c>
      <c r="I209" s="60">
        <f t="shared" si="69"/>
        <v>100</v>
      </c>
      <c r="J209" s="60">
        <f t="shared" si="69"/>
        <v>100</v>
      </c>
      <c r="K209" s="60">
        <f t="shared" si="69"/>
        <v>100</v>
      </c>
      <c r="L209" s="60">
        <f t="shared" si="69"/>
        <v>100</v>
      </c>
      <c r="M209" s="60">
        <f t="shared" si="69"/>
        <v>100</v>
      </c>
      <c r="N209" s="60">
        <f t="shared" si="69"/>
        <v>100</v>
      </c>
      <c r="O209" s="60">
        <f>D209+E209+F209+G209+H209+I209+J209+K209+L209+M209+N209</f>
        <v>64495.4</v>
      </c>
    </row>
    <row r="210" spans="1:15" s="61" customFormat="1" ht="18.75" customHeight="1" x14ac:dyDescent="0.3">
      <c r="A210" s="144" t="s">
        <v>68</v>
      </c>
      <c r="B210" s="145" t="s">
        <v>169</v>
      </c>
      <c r="C210" s="59" t="s">
        <v>17</v>
      </c>
      <c r="D210" s="60">
        <f>D213</f>
        <v>1669939.83</v>
      </c>
      <c r="E210" s="60">
        <f t="shared" ref="E210:O210" si="70">E211+E213</f>
        <v>1731296.38</v>
      </c>
      <c r="F210" s="60">
        <f t="shared" si="70"/>
        <v>1949766.63</v>
      </c>
      <c r="G210" s="60">
        <f t="shared" si="70"/>
        <v>1880040.3</v>
      </c>
      <c r="H210" s="60">
        <f t="shared" si="70"/>
        <v>1892781.8</v>
      </c>
      <c r="I210" s="60">
        <f t="shared" si="70"/>
        <v>1892781.8</v>
      </c>
      <c r="J210" s="60">
        <f t="shared" si="70"/>
        <v>1892781.8</v>
      </c>
      <c r="K210" s="60">
        <f t="shared" si="70"/>
        <v>1892781.8</v>
      </c>
      <c r="L210" s="60">
        <f t="shared" si="70"/>
        <v>1892781.8</v>
      </c>
      <c r="M210" s="60">
        <f t="shared" si="70"/>
        <v>1892781.8</v>
      </c>
      <c r="N210" s="60">
        <f t="shared" si="70"/>
        <v>1892781.8</v>
      </c>
      <c r="O210" s="60">
        <f t="shared" si="70"/>
        <v>20480515.740000002</v>
      </c>
    </row>
    <row r="211" spans="1:15" s="61" customFormat="1" ht="37.5" customHeight="1" x14ac:dyDescent="0.3">
      <c r="A211" s="144"/>
      <c r="B211" s="145"/>
      <c r="C211" s="59" t="s">
        <v>140</v>
      </c>
      <c r="D211" s="62" t="s">
        <v>129</v>
      </c>
      <c r="E211" s="60">
        <f t="shared" ref="E211:O211" si="71">E212</f>
        <v>22208</v>
      </c>
      <c r="F211" s="60">
        <f t="shared" si="71"/>
        <v>63244.7</v>
      </c>
      <c r="G211" s="60">
        <f t="shared" si="71"/>
        <v>64313.7</v>
      </c>
      <c r="H211" s="60">
        <f t="shared" si="71"/>
        <v>65230.3</v>
      </c>
      <c r="I211" s="60">
        <f t="shared" si="71"/>
        <v>65230.3</v>
      </c>
      <c r="J211" s="60">
        <f t="shared" si="71"/>
        <v>65230.3</v>
      </c>
      <c r="K211" s="60">
        <f t="shared" si="71"/>
        <v>65230.3</v>
      </c>
      <c r="L211" s="60">
        <f t="shared" si="71"/>
        <v>65230.3</v>
      </c>
      <c r="M211" s="60">
        <f t="shared" si="71"/>
        <v>65230.3</v>
      </c>
      <c r="N211" s="60">
        <f t="shared" si="71"/>
        <v>65230.3</v>
      </c>
      <c r="O211" s="60">
        <f t="shared" si="71"/>
        <v>606378.5</v>
      </c>
    </row>
    <row r="212" spans="1:15" s="63" customFormat="1" ht="62.25" customHeight="1" x14ac:dyDescent="0.2">
      <c r="A212" s="144"/>
      <c r="B212" s="151" t="s">
        <v>170</v>
      </c>
      <c r="C212" s="73" t="s">
        <v>143</v>
      </c>
      <c r="D212" s="62" t="s">
        <v>129</v>
      </c>
      <c r="E212" s="60">
        <v>22208</v>
      </c>
      <c r="F212" s="60">
        <v>63244.7</v>
      </c>
      <c r="G212" s="60">
        <v>64313.7</v>
      </c>
      <c r="H212" s="60">
        <v>65230.3</v>
      </c>
      <c r="I212" s="60">
        <v>65230.3</v>
      </c>
      <c r="J212" s="60">
        <v>65230.3</v>
      </c>
      <c r="K212" s="60">
        <v>65230.3</v>
      </c>
      <c r="L212" s="60">
        <v>65230.3</v>
      </c>
      <c r="M212" s="60">
        <v>65230.3</v>
      </c>
      <c r="N212" s="60">
        <v>65230.3</v>
      </c>
      <c r="O212" s="60">
        <f>E212+F212+G212+H212+I212+J212+K212+L212+M212+N212</f>
        <v>606378.5</v>
      </c>
    </row>
    <row r="213" spans="1:15" s="65" customFormat="1" x14ac:dyDescent="0.3">
      <c r="A213" s="144"/>
      <c r="B213" s="151"/>
      <c r="C213" s="74" t="s">
        <v>19</v>
      </c>
      <c r="D213" s="60">
        <f t="shared" ref="D213:O213" si="72">D214</f>
        <v>1669939.83</v>
      </c>
      <c r="E213" s="60">
        <f t="shared" si="72"/>
        <v>1709088.38</v>
      </c>
      <c r="F213" s="60">
        <f t="shared" si="72"/>
        <v>1886521.93</v>
      </c>
      <c r="G213" s="60">
        <f t="shared" si="72"/>
        <v>1815726.6</v>
      </c>
      <c r="H213" s="60">
        <f t="shared" si="72"/>
        <v>1827551.5</v>
      </c>
      <c r="I213" s="60">
        <f t="shared" si="72"/>
        <v>1827551.5</v>
      </c>
      <c r="J213" s="60">
        <f t="shared" si="72"/>
        <v>1827551.5</v>
      </c>
      <c r="K213" s="60">
        <f t="shared" si="72"/>
        <v>1827551.5</v>
      </c>
      <c r="L213" s="60">
        <f t="shared" si="72"/>
        <v>1827551.5</v>
      </c>
      <c r="M213" s="60">
        <f t="shared" si="72"/>
        <v>1827551.5</v>
      </c>
      <c r="N213" s="60">
        <f t="shared" si="72"/>
        <v>1827551.5</v>
      </c>
      <c r="O213" s="60">
        <f t="shared" si="72"/>
        <v>19874137.240000002</v>
      </c>
    </row>
    <row r="214" spans="1:15" s="65" customFormat="1" ht="18.75" customHeight="1" x14ac:dyDescent="0.3">
      <c r="A214" s="144"/>
      <c r="B214" s="151"/>
      <c r="C214" s="148" t="s">
        <v>143</v>
      </c>
      <c r="D214" s="138">
        <v>1669939.83</v>
      </c>
      <c r="E214" s="138">
        <v>1709088.38</v>
      </c>
      <c r="F214" s="138">
        <v>1886521.93</v>
      </c>
      <c r="G214" s="138">
        <v>1815726.6</v>
      </c>
      <c r="H214" s="138">
        <v>1827551.5</v>
      </c>
      <c r="I214" s="138">
        <v>1827551.5</v>
      </c>
      <c r="J214" s="138">
        <v>1827551.5</v>
      </c>
      <c r="K214" s="138">
        <v>1827551.5</v>
      </c>
      <c r="L214" s="138">
        <v>1827551.5</v>
      </c>
      <c r="M214" s="138">
        <v>1827551.5</v>
      </c>
      <c r="N214" s="138">
        <v>1827551.5</v>
      </c>
      <c r="O214" s="138">
        <f>D214+E214+F214+G214+H214+I214+J214+K214+L214+M214+N214</f>
        <v>19874137.240000002</v>
      </c>
    </row>
    <row r="215" spans="1:15" ht="48.75" customHeight="1" x14ac:dyDescent="0.25">
      <c r="A215" s="144"/>
      <c r="B215" s="151"/>
      <c r="C215" s="148"/>
      <c r="D215" s="138"/>
      <c r="E215" s="138"/>
      <c r="F215" s="138"/>
      <c r="G215" s="138"/>
      <c r="H215" s="138"/>
      <c r="I215" s="138"/>
      <c r="J215" s="138"/>
      <c r="K215" s="138"/>
      <c r="L215" s="138"/>
      <c r="M215" s="138"/>
      <c r="N215" s="138"/>
      <c r="O215" s="138"/>
    </row>
    <row r="216" spans="1:15" ht="56.25" hidden="1" customHeight="1" x14ac:dyDescent="0.25">
      <c r="A216" s="82"/>
      <c r="B216" s="83"/>
      <c r="C216" s="67" t="s">
        <v>134</v>
      </c>
      <c r="D216" s="62">
        <v>0</v>
      </c>
      <c r="E216" s="62">
        <v>0</v>
      </c>
      <c r="F216" s="68">
        <v>0</v>
      </c>
      <c r="G216" s="68">
        <v>0</v>
      </c>
      <c r="H216" s="68">
        <v>0</v>
      </c>
      <c r="I216" s="68"/>
      <c r="J216" s="68"/>
      <c r="K216" s="68"/>
      <c r="L216" s="68"/>
      <c r="M216" s="68"/>
      <c r="N216" s="68"/>
      <c r="O216" s="68">
        <v>0</v>
      </c>
    </row>
    <row r="217" spans="1:15" s="61" customFormat="1" ht="18.75" hidden="1" customHeight="1" x14ac:dyDescent="0.3">
      <c r="A217" s="82"/>
      <c r="B217" s="83"/>
      <c r="C217" s="69" t="s">
        <v>20</v>
      </c>
      <c r="D217" s="62">
        <v>0</v>
      </c>
      <c r="E217" s="62">
        <v>0</v>
      </c>
      <c r="F217" s="68">
        <v>0</v>
      </c>
      <c r="G217" s="68">
        <v>0</v>
      </c>
      <c r="H217" s="68">
        <v>0</v>
      </c>
      <c r="I217" s="68"/>
      <c r="J217" s="68"/>
      <c r="K217" s="68"/>
      <c r="L217" s="68"/>
      <c r="M217" s="68"/>
      <c r="N217" s="68"/>
      <c r="O217" s="68">
        <v>0</v>
      </c>
    </row>
    <row r="218" spans="1:15" s="61" customFormat="1" ht="37.5" hidden="1" customHeight="1" x14ac:dyDescent="0.3">
      <c r="A218" s="84"/>
      <c r="B218" s="85"/>
      <c r="C218" s="69" t="s">
        <v>21</v>
      </c>
      <c r="D218" s="62">
        <v>0</v>
      </c>
      <c r="E218" s="62">
        <v>0</v>
      </c>
      <c r="F218" s="68">
        <v>0</v>
      </c>
      <c r="G218" s="68">
        <v>0</v>
      </c>
      <c r="H218" s="68">
        <v>0</v>
      </c>
      <c r="I218" s="68"/>
      <c r="J218" s="68"/>
      <c r="K218" s="68"/>
      <c r="L218" s="68"/>
      <c r="M218" s="68"/>
      <c r="N218" s="68"/>
      <c r="O218" s="68">
        <v>0</v>
      </c>
    </row>
    <row r="219" spans="1:15" s="61" customFormat="1" ht="18.75" customHeight="1" x14ac:dyDescent="0.3">
      <c r="A219" s="144" t="s">
        <v>70</v>
      </c>
      <c r="B219" s="145" t="s">
        <v>171</v>
      </c>
      <c r="C219" s="59" t="s">
        <v>17</v>
      </c>
      <c r="D219" s="60">
        <f>D220</f>
        <v>47872.34</v>
      </c>
      <c r="E219" s="60">
        <f>E220+E223</f>
        <v>87212.06</v>
      </c>
      <c r="F219" s="60">
        <f>F220</f>
        <v>30617.87</v>
      </c>
      <c r="G219" s="86" t="s">
        <v>129</v>
      </c>
      <c r="H219" s="86" t="s">
        <v>129</v>
      </c>
      <c r="I219" s="86" t="s">
        <v>129</v>
      </c>
      <c r="J219" s="86" t="s">
        <v>129</v>
      </c>
      <c r="K219" s="86" t="s">
        <v>129</v>
      </c>
      <c r="L219" s="86" t="s">
        <v>129</v>
      </c>
      <c r="M219" s="86" t="s">
        <v>129</v>
      </c>
      <c r="N219" s="86" t="s">
        <v>129</v>
      </c>
      <c r="O219" s="60">
        <f>O220+O223</f>
        <v>165702.26999999999</v>
      </c>
    </row>
    <row r="220" spans="1:15" s="65" customFormat="1" x14ac:dyDescent="0.3">
      <c r="A220" s="144"/>
      <c r="B220" s="145"/>
      <c r="C220" s="66" t="s">
        <v>130</v>
      </c>
      <c r="D220" s="60">
        <f>D221</f>
        <v>47872.34</v>
      </c>
      <c r="E220" s="60">
        <f>E221</f>
        <v>23816.66</v>
      </c>
      <c r="F220" s="60">
        <f>F221</f>
        <v>30617.87</v>
      </c>
      <c r="G220" s="86" t="s">
        <v>129</v>
      </c>
      <c r="H220" s="86" t="s">
        <v>129</v>
      </c>
      <c r="I220" s="86" t="s">
        <v>129</v>
      </c>
      <c r="J220" s="86" t="s">
        <v>129</v>
      </c>
      <c r="K220" s="86" t="s">
        <v>129</v>
      </c>
      <c r="L220" s="86" t="s">
        <v>129</v>
      </c>
      <c r="M220" s="86" t="s">
        <v>129</v>
      </c>
      <c r="N220" s="86" t="s">
        <v>129</v>
      </c>
      <c r="O220" s="60">
        <f>O221</f>
        <v>102306.87</v>
      </c>
    </row>
    <row r="221" spans="1:15" s="65" customFormat="1" ht="18.75" customHeight="1" x14ac:dyDescent="0.3">
      <c r="A221" s="144"/>
      <c r="B221" s="145"/>
      <c r="C221" s="146" t="s">
        <v>143</v>
      </c>
      <c r="D221" s="138">
        <v>47872.34</v>
      </c>
      <c r="E221" s="138">
        <v>23816.66</v>
      </c>
      <c r="F221" s="138">
        <v>30617.87</v>
      </c>
      <c r="G221" s="138" t="s">
        <v>129</v>
      </c>
      <c r="H221" s="138" t="s">
        <v>129</v>
      </c>
      <c r="I221" s="138" t="s">
        <v>129</v>
      </c>
      <c r="J221" s="138" t="s">
        <v>129</v>
      </c>
      <c r="K221" s="138" t="s">
        <v>129</v>
      </c>
      <c r="L221" s="138" t="s">
        <v>129</v>
      </c>
      <c r="M221" s="138" t="s">
        <v>129</v>
      </c>
      <c r="N221" s="138" t="s">
        <v>129</v>
      </c>
      <c r="O221" s="138">
        <f>D221+E221+F221</f>
        <v>102306.87</v>
      </c>
    </row>
    <row r="222" spans="1:15" ht="48" customHeight="1" x14ac:dyDescent="0.25">
      <c r="A222" s="144"/>
      <c r="B222" s="145"/>
      <c r="C222" s="146"/>
      <c r="D222" s="138"/>
      <c r="E222" s="138"/>
      <c r="F222" s="138"/>
      <c r="G222" s="138"/>
      <c r="H222" s="138"/>
      <c r="I222" s="138"/>
      <c r="J222" s="138"/>
      <c r="K222" s="138"/>
      <c r="L222" s="138"/>
      <c r="M222" s="138"/>
      <c r="N222" s="138"/>
      <c r="O222" s="138"/>
    </row>
    <row r="223" spans="1:15" s="61" customFormat="1" ht="24" customHeight="1" x14ac:dyDescent="0.3">
      <c r="A223" s="144"/>
      <c r="B223" s="145"/>
      <c r="C223" s="59" t="s">
        <v>138</v>
      </c>
      <c r="D223" s="62" t="s">
        <v>129</v>
      </c>
      <c r="E223" s="60">
        <v>63395.4</v>
      </c>
      <c r="F223" s="62" t="s">
        <v>129</v>
      </c>
      <c r="G223" s="86" t="s">
        <v>129</v>
      </c>
      <c r="H223" s="86" t="s">
        <v>129</v>
      </c>
      <c r="I223" s="86" t="s">
        <v>129</v>
      </c>
      <c r="J223" s="86" t="s">
        <v>129</v>
      </c>
      <c r="K223" s="86" t="s">
        <v>129</v>
      </c>
      <c r="L223" s="86" t="s">
        <v>129</v>
      </c>
      <c r="M223" s="86" t="s">
        <v>129</v>
      </c>
      <c r="N223" s="86" t="s">
        <v>129</v>
      </c>
      <c r="O223" s="60">
        <f>E223</f>
        <v>63395.4</v>
      </c>
    </row>
    <row r="224" spans="1:15" s="61" customFormat="1" ht="25.5" customHeight="1" x14ac:dyDescent="0.3">
      <c r="A224" s="142" t="s">
        <v>72</v>
      </c>
      <c r="B224" s="143" t="s">
        <v>156</v>
      </c>
      <c r="C224" s="59" t="s">
        <v>17</v>
      </c>
      <c r="D224" s="60">
        <f>D225+D228</f>
        <v>72802.37000000001</v>
      </c>
      <c r="E224" s="62" t="s">
        <v>129</v>
      </c>
      <c r="F224" s="60">
        <f t="shared" ref="F224:O224" si="73">F225+F228</f>
        <v>19284.399999999998</v>
      </c>
      <c r="G224" s="60">
        <f t="shared" si="73"/>
        <v>22725.5</v>
      </c>
      <c r="H224" s="60">
        <f t="shared" si="73"/>
        <v>24987</v>
      </c>
      <c r="I224" s="60">
        <f t="shared" si="73"/>
        <v>24987</v>
      </c>
      <c r="J224" s="60">
        <f t="shared" si="73"/>
        <v>24987</v>
      </c>
      <c r="K224" s="60">
        <f t="shared" si="73"/>
        <v>24987</v>
      </c>
      <c r="L224" s="60">
        <f t="shared" si="73"/>
        <v>24987</v>
      </c>
      <c r="M224" s="60">
        <f t="shared" si="73"/>
        <v>24987</v>
      </c>
      <c r="N224" s="60">
        <f t="shared" si="73"/>
        <v>24987</v>
      </c>
      <c r="O224" s="60">
        <f t="shared" si="73"/>
        <v>289721.27</v>
      </c>
    </row>
    <row r="225" spans="1:15" s="61" customFormat="1" ht="25.5" customHeight="1" x14ac:dyDescent="0.3">
      <c r="A225" s="142"/>
      <c r="B225" s="143"/>
      <c r="C225" s="66" t="s">
        <v>140</v>
      </c>
      <c r="D225" s="60">
        <f>D226</f>
        <v>72074.3</v>
      </c>
      <c r="E225" s="62" t="s">
        <v>129</v>
      </c>
      <c r="F225" s="60">
        <f t="shared" ref="F225:O225" si="74">F226</f>
        <v>17269.099999999999</v>
      </c>
      <c r="G225" s="60">
        <f t="shared" si="74"/>
        <v>22498.1</v>
      </c>
      <c r="H225" s="60">
        <f t="shared" si="74"/>
        <v>24737.1</v>
      </c>
      <c r="I225" s="60">
        <f t="shared" si="74"/>
        <v>24737.1</v>
      </c>
      <c r="J225" s="60">
        <f t="shared" si="74"/>
        <v>24737.1</v>
      </c>
      <c r="K225" s="60">
        <f t="shared" si="74"/>
        <v>24737.1</v>
      </c>
      <c r="L225" s="60">
        <f t="shared" si="74"/>
        <v>24737.1</v>
      </c>
      <c r="M225" s="60">
        <f t="shared" si="74"/>
        <v>24737.1</v>
      </c>
      <c r="N225" s="60">
        <f t="shared" si="74"/>
        <v>24737.1</v>
      </c>
      <c r="O225" s="60">
        <f t="shared" si="74"/>
        <v>285001.2</v>
      </c>
    </row>
    <row r="226" spans="1:15" s="61" customFormat="1" ht="20.25" customHeight="1" x14ac:dyDescent="0.3">
      <c r="A226" s="142"/>
      <c r="B226" s="143"/>
      <c r="C226" s="146" t="s">
        <v>143</v>
      </c>
      <c r="D226" s="138">
        <v>72074.3</v>
      </c>
      <c r="E226" s="149" t="s">
        <v>129</v>
      </c>
      <c r="F226" s="138">
        <v>17269.099999999999</v>
      </c>
      <c r="G226" s="138">
        <v>22498.1</v>
      </c>
      <c r="H226" s="138">
        <v>24737.1</v>
      </c>
      <c r="I226" s="138">
        <v>24737.1</v>
      </c>
      <c r="J226" s="138">
        <v>24737.1</v>
      </c>
      <c r="K226" s="138">
        <v>24737.1</v>
      </c>
      <c r="L226" s="138">
        <v>24737.1</v>
      </c>
      <c r="M226" s="138">
        <v>24737.1</v>
      </c>
      <c r="N226" s="138">
        <v>24737.1</v>
      </c>
      <c r="O226" s="138">
        <f>D226+F226+G226+H226+I226+J226+K226+L226+M226+N226</f>
        <v>285001.2</v>
      </c>
    </row>
    <row r="227" spans="1:15" s="61" customFormat="1" ht="41.25" customHeight="1" x14ac:dyDescent="0.3">
      <c r="A227" s="142"/>
      <c r="B227" s="143"/>
      <c r="C227" s="146"/>
      <c r="D227" s="138"/>
      <c r="E227" s="149"/>
      <c r="F227" s="138"/>
      <c r="G227" s="138"/>
      <c r="H227" s="138"/>
      <c r="I227" s="138"/>
      <c r="J227" s="138"/>
      <c r="K227" s="138"/>
      <c r="L227" s="138"/>
      <c r="M227" s="138"/>
      <c r="N227" s="138"/>
      <c r="O227" s="138"/>
    </row>
    <row r="228" spans="1:15" s="61" customFormat="1" ht="27" customHeight="1" x14ac:dyDescent="0.3">
      <c r="A228" s="142"/>
      <c r="B228" s="143"/>
      <c r="C228" s="78" t="s">
        <v>130</v>
      </c>
      <c r="D228" s="60">
        <f>D229</f>
        <v>728.07</v>
      </c>
      <c r="E228" s="62" t="s">
        <v>129</v>
      </c>
      <c r="F228" s="60">
        <f t="shared" ref="F228:O228" si="75">F229</f>
        <v>2015.3</v>
      </c>
      <c r="G228" s="60">
        <f t="shared" si="75"/>
        <v>227.4</v>
      </c>
      <c r="H228" s="60">
        <f t="shared" si="75"/>
        <v>249.9</v>
      </c>
      <c r="I228" s="60">
        <f t="shared" si="75"/>
        <v>249.9</v>
      </c>
      <c r="J228" s="60">
        <f t="shared" si="75"/>
        <v>249.9</v>
      </c>
      <c r="K228" s="60">
        <f t="shared" si="75"/>
        <v>249.9</v>
      </c>
      <c r="L228" s="60">
        <f t="shared" si="75"/>
        <v>249.9</v>
      </c>
      <c r="M228" s="60">
        <f t="shared" si="75"/>
        <v>249.9</v>
      </c>
      <c r="N228" s="60">
        <f t="shared" si="75"/>
        <v>249.9</v>
      </c>
      <c r="O228" s="60">
        <f t="shared" si="75"/>
        <v>4720.07</v>
      </c>
    </row>
    <row r="229" spans="1:15" s="61" customFormat="1" ht="15" customHeight="1" x14ac:dyDescent="0.3">
      <c r="A229" s="142"/>
      <c r="B229" s="143"/>
      <c r="C229" s="146" t="s">
        <v>143</v>
      </c>
      <c r="D229" s="138">
        <v>728.07</v>
      </c>
      <c r="E229" s="149" t="s">
        <v>129</v>
      </c>
      <c r="F229" s="138">
        <v>2015.3</v>
      </c>
      <c r="G229" s="138">
        <v>227.4</v>
      </c>
      <c r="H229" s="138">
        <v>249.9</v>
      </c>
      <c r="I229" s="138">
        <v>249.9</v>
      </c>
      <c r="J229" s="138">
        <v>249.9</v>
      </c>
      <c r="K229" s="138">
        <v>249.9</v>
      </c>
      <c r="L229" s="138">
        <v>249.9</v>
      </c>
      <c r="M229" s="138">
        <v>249.9</v>
      </c>
      <c r="N229" s="138">
        <v>249.9</v>
      </c>
      <c r="O229" s="138">
        <f>D229+F229+G229+H229+I229+J229+K229+L229+M229+N229</f>
        <v>4720.07</v>
      </c>
    </row>
    <row r="230" spans="1:15" s="61" customFormat="1" ht="46.5" customHeight="1" x14ac:dyDescent="0.3">
      <c r="A230" s="142"/>
      <c r="B230" s="143"/>
      <c r="C230" s="146"/>
      <c r="D230" s="138"/>
      <c r="E230" s="149"/>
      <c r="F230" s="138"/>
      <c r="G230" s="138"/>
      <c r="H230" s="138"/>
      <c r="I230" s="138"/>
      <c r="J230" s="138"/>
      <c r="K230" s="138"/>
      <c r="L230" s="138"/>
      <c r="M230" s="138"/>
      <c r="N230" s="138"/>
      <c r="O230" s="138"/>
    </row>
    <row r="231" spans="1:15" s="61" customFormat="1" ht="28.5" customHeight="1" x14ac:dyDescent="0.3">
      <c r="A231" s="142" t="s">
        <v>74</v>
      </c>
      <c r="B231" s="143" t="s">
        <v>155</v>
      </c>
      <c r="C231" s="59" t="s">
        <v>17</v>
      </c>
      <c r="D231" s="60" t="s">
        <v>129</v>
      </c>
      <c r="E231" s="60" t="s">
        <v>129</v>
      </c>
      <c r="F231" s="87">
        <f t="shared" ref="F231:O231" si="76">F232+F234</f>
        <v>1093</v>
      </c>
      <c r="G231" s="87">
        <f t="shared" si="76"/>
        <v>0</v>
      </c>
      <c r="H231" s="87">
        <f t="shared" si="76"/>
        <v>0</v>
      </c>
      <c r="I231" s="87">
        <f t="shared" si="76"/>
        <v>0</v>
      </c>
      <c r="J231" s="87">
        <f t="shared" si="76"/>
        <v>0</v>
      </c>
      <c r="K231" s="87">
        <f t="shared" si="76"/>
        <v>0</v>
      </c>
      <c r="L231" s="87">
        <f t="shared" si="76"/>
        <v>0</v>
      </c>
      <c r="M231" s="87">
        <f t="shared" si="76"/>
        <v>0</v>
      </c>
      <c r="N231" s="87">
        <f t="shared" si="76"/>
        <v>0</v>
      </c>
      <c r="O231" s="87">
        <f t="shared" si="76"/>
        <v>1093</v>
      </c>
    </row>
    <row r="232" spans="1:15" s="61" customFormat="1" ht="28.5" customHeight="1" x14ac:dyDescent="0.3">
      <c r="A232" s="142"/>
      <c r="B232" s="143"/>
      <c r="C232" s="59" t="s">
        <v>140</v>
      </c>
      <c r="D232" s="60" t="s">
        <v>129</v>
      </c>
      <c r="E232" s="60" t="s">
        <v>129</v>
      </c>
      <c r="F232" s="87">
        <f t="shared" ref="F232:O232" si="77">F233</f>
        <v>1082.07</v>
      </c>
      <c r="G232" s="87">
        <f t="shared" si="77"/>
        <v>0</v>
      </c>
      <c r="H232" s="87">
        <f t="shared" si="77"/>
        <v>0</v>
      </c>
      <c r="I232" s="87">
        <f t="shared" si="77"/>
        <v>0</v>
      </c>
      <c r="J232" s="87">
        <f t="shared" si="77"/>
        <v>0</v>
      </c>
      <c r="K232" s="87">
        <f t="shared" si="77"/>
        <v>0</v>
      </c>
      <c r="L232" s="87">
        <f t="shared" si="77"/>
        <v>0</v>
      </c>
      <c r="M232" s="87">
        <f t="shared" si="77"/>
        <v>0</v>
      </c>
      <c r="N232" s="87">
        <f t="shared" si="77"/>
        <v>0</v>
      </c>
      <c r="O232" s="87">
        <f t="shared" si="77"/>
        <v>1082.07</v>
      </c>
    </row>
    <row r="233" spans="1:15" s="61" customFormat="1" ht="60.75" customHeight="1" x14ac:dyDescent="0.3">
      <c r="A233" s="142"/>
      <c r="B233" s="143"/>
      <c r="C233" s="70" t="s">
        <v>143</v>
      </c>
      <c r="D233" s="60" t="s">
        <v>129</v>
      </c>
      <c r="E233" s="60" t="s">
        <v>129</v>
      </c>
      <c r="F233" s="87">
        <v>1082.07</v>
      </c>
      <c r="G233" s="87">
        <v>0</v>
      </c>
      <c r="H233" s="87">
        <v>0</v>
      </c>
      <c r="I233" s="87">
        <v>0</v>
      </c>
      <c r="J233" s="87">
        <v>0</v>
      </c>
      <c r="K233" s="87">
        <v>0</v>
      </c>
      <c r="L233" s="87">
        <v>0</v>
      </c>
      <c r="M233" s="87">
        <v>0</v>
      </c>
      <c r="N233" s="87">
        <v>0</v>
      </c>
      <c r="O233" s="87">
        <f>F233+G233+H233+I233+J233+K233+L233+M233+N233</f>
        <v>1082.07</v>
      </c>
    </row>
    <row r="234" spans="1:15" s="61" customFormat="1" ht="28.5" customHeight="1" x14ac:dyDescent="0.3">
      <c r="A234" s="142"/>
      <c r="B234" s="143"/>
      <c r="C234" s="59" t="s">
        <v>130</v>
      </c>
      <c r="D234" s="60" t="s">
        <v>129</v>
      </c>
      <c r="E234" s="60" t="s">
        <v>129</v>
      </c>
      <c r="F234" s="87">
        <f t="shared" ref="F234:O234" si="78">F235</f>
        <v>10.93</v>
      </c>
      <c r="G234" s="87">
        <f t="shared" si="78"/>
        <v>0</v>
      </c>
      <c r="H234" s="87">
        <f t="shared" si="78"/>
        <v>0</v>
      </c>
      <c r="I234" s="87">
        <f t="shared" si="78"/>
        <v>0</v>
      </c>
      <c r="J234" s="87">
        <f t="shared" si="78"/>
        <v>0</v>
      </c>
      <c r="K234" s="87">
        <f t="shared" si="78"/>
        <v>0</v>
      </c>
      <c r="L234" s="87">
        <f t="shared" si="78"/>
        <v>0</v>
      </c>
      <c r="M234" s="87">
        <f t="shared" si="78"/>
        <v>0</v>
      </c>
      <c r="N234" s="87">
        <f t="shared" si="78"/>
        <v>0</v>
      </c>
      <c r="O234" s="87">
        <f t="shared" si="78"/>
        <v>10.93</v>
      </c>
    </row>
    <row r="235" spans="1:15" s="61" customFormat="1" ht="63" customHeight="1" x14ac:dyDescent="0.3">
      <c r="A235" s="142"/>
      <c r="B235" s="143"/>
      <c r="C235" s="70" t="s">
        <v>143</v>
      </c>
      <c r="D235" s="60" t="s">
        <v>129</v>
      </c>
      <c r="E235" s="60" t="s">
        <v>129</v>
      </c>
      <c r="F235" s="87">
        <v>10.93</v>
      </c>
      <c r="G235" s="87">
        <v>0</v>
      </c>
      <c r="H235" s="87">
        <v>0</v>
      </c>
      <c r="I235" s="87">
        <v>0</v>
      </c>
      <c r="J235" s="87">
        <v>0</v>
      </c>
      <c r="K235" s="87">
        <v>0</v>
      </c>
      <c r="L235" s="87">
        <v>0</v>
      </c>
      <c r="M235" s="87">
        <v>0</v>
      </c>
      <c r="N235" s="87">
        <v>0</v>
      </c>
      <c r="O235" s="87">
        <f>F235+G235+H235+I235+J235+K235+L235+M235+N235</f>
        <v>10.93</v>
      </c>
    </row>
    <row r="236" spans="1:15" s="61" customFormat="1" ht="29.25" customHeight="1" x14ac:dyDescent="0.3">
      <c r="A236" s="142" t="s">
        <v>76</v>
      </c>
      <c r="B236" s="143" t="s">
        <v>172</v>
      </c>
      <c r="C236" s="70" t="s">
        <v>17</v>
      </c>
      <c r="D236" s="60">
        <f t="shared" ref="D236:O236" si="79">D237+D241</f>
        <v>9324</v>
      </c>
      <c r="E236" s="60">
        <f t="shared" si="79"/>
        <v>9935.9599999999991</v>
      </c>
      <c r="F236" s="60">
        <f t="shared" si="79"/>
        <v>100</v>
      </c>
      <c r="G236" s="60">
        <f t="shared" si="79"/>
        <v>100</v>
      </c>
      <c r="H236" s="60">
        <f t="shared" si="79"/>
        <v>100</v>
      </c>
      <c r="I236" s="60">
        <f t="shared" si="79"/>
        <v>100</v>
      </c>
      <c r="J236" s="60">
        <f t="shared" si="79"/>
        <v>100</v>
      </c>
      <c r="K236" s="60">
        <f t="shared" si="79"/>
        <v>100</v>
      </c>
      <c r="L236" s="60">
        <f t="shared" si="79"/>
        <v>100</v>
      </c>
      <c r="M236" s="60">
        <f t="shared" si="79"/>
        <v>100</v>
      </c>
      <c r="N236" s="60">
        <f t="shared" si="79"/>
        <v>100</v>
      </c>
      <c r="O236" s="60">
        <f t="shared" si="79"/>
        <v>20159.96</v>
      </c>
    </row>
    <row r="237" spans="1:15" s="65" customFormat="1" x14ac:dyDescent="0.3">
      <c r="A237" s="142"/>
      <c r="B237" s="143"/>
      <c r="C237" s="66" t="s">
        <v>130</v>
      </c>
      <c r="D237" s="60">
        <f t="shared" ref="D237:O237" si="80">D238</f>
        <v>9224</v>
      </c>
      <c r="E237" s="60">
        <f t="shared" si="80"/>
        <v>9835.9599999999991</v>
      </c>
      <c r="F237" s="60">
        <f t="shared" si="80"/>
        <v>0</v>
      </c>
      <c r="G237" s="60">
        <f t="shared" si="80"/>
        <v>0</v>
      </c>
      <c r="H237" s="60">
        <f t="shared" si="80"/>
        <v>0</v>
      </c>
      <c r="I237" s="60">
        <f t="shared" si="80"/>
        <v>0</v>
      </c>
      <c r="J237" s="60">
        <f t="shared" si="80"/>
        <v>0</v>
      </c>
      <c r="K237" s="60">
        <f t="shared" si="80"/>
        <v>0</v>
      </c>
      <c r="L237" s="60">
        <f t="shared" si="80"/>
        <v>0</v>
      </c>
      <c r="M237" s="60">
        <f t="shared" si="80"/>
        <v>0</v>
      </c>
      <c r="N237" s="60">
        <f t="shared" si="80"/>
        <v>0</v>
      </c>
      <c r="O237" s="60">
        <f t="shared" si="80"/>
        <v>19059.96</v>
      </c>
    </row>
    <row r="238" spans="1:15" s="65" customFormat="1" ht="18.75" customHeight="1" x14ac:dyDescent="0.3">
      <c r="A238" s="142"/>
      <c r="B238" s="143"/>
      <c r="C238" s="146" t="s">
        <v>143</v>
      </c>
      <c r="D238" s="138">
        <v>9224</v>
      </c>
      <c r="E238" s="138">
        <v>9835.9599999999991</v>
      </c>
      <c r="F238" s="138">
        <v>0</v>
      </c>
      <c r="G238" s="138">
        <v>0</v>
      </c>
      <c r="H238" s="138">
        <v>0</v>
      </c>
      <c r="I238" s="138">
        <v>0</v>
      </c>
      <c r="J238" s="138">
        <v>0</v>
      </c>
      <c r="K238" s="138">
        <v>0</v>
      </c>
      <c r="L238" s="138">
        <v>0</v>
      </c>
      <c r="M238" s="138">
        <v>0</v>
      </c>
      <c r="N238" s="138">
        <v>0</v>
      </c>
      <c r="O238" s="138">
        <f>D238+E238+F238+G238+H238+I238+J238+K238+L238+M238+N238</f>
        <v>19059.96</v>
      </c>
    </row>
    <row r="239" spans="1:15" ht="43.5" customHeight="1" x14ac:dyDescent="0.25">
      <c r="A239" s="142"/>
      <c r="B239" s="143"/>
      <c r="C239" s="146"/>
      <c r="D239" s="138"/>
      <c r="E239" s="138"/>
      <c r="F239" s="138"/>
      <c r="G239" s="138"/>
      <c r="H239" s="138"/>
      <c r="I239" s="138"/>
      <c r="J239" s="138"/>
      <c r="K239" s="138"/>
      <c r="L239" s="138"/>
      <c r="M239" s="138"/>
      <c r="N239" s="138"/>
      <c r="O239" s="138"/>
    </row>
    <row r="240" spans="1:15" s="61" customFormat="1" ht="18.75" hidden="1" customHeight="1" x14ac:dyDescent="0.3">
      <c r="A240" s="142"/>
      <c r="B240" s="143"/>
      <c r="C240" s="70" t="s">
        <v>20</v>
      </c>
      <c r="D240" s="62">
        <v>0</v>
      </c>
      <c r="E240" s="62">
        <v>0</v>
      </c>
      <c r="F240" s="62">
        <v>0</v>
      </c>
      <c r="G240" s="62">
        <v>0</v>
      </c>
      <c r="H240" s="62">
        <v>0</v>
      </c>
      <c r="I240" s="62">
        <v>0</v>
      </c>
      <c r="J240" s="62">
        <v>0</v>
      </c>
      <c r="K240" s="62">
        <v>0</v>
      </c>
      <c r="L240" s="62">
        <v>0</v>
      </c>
      <c r="M240" s="62">
        <v>0</v>
      </c>
      <c r="N240" s="62">
        <v>0</v>
      </c>
      <c r="O240" s="62">
        <v>0</v>
      </c>
    </row>
    <row r="241" spans="1:15" s="61" customFormat="1" x14ac:dyDescent="0.3">
      <c r="A241" s="142"/>
      <c r="B241" s="143"/>
      <c r="C241" s="59" t="s">
        <v>138</v>
      </c>
      <c r="D241" s="60">
        <v>100</v>
      </c>
      <c r="E241" s="60">
        <v>100</v>
      </c>
      <c r="F241" s="60">
        <v>100</v>
      </c>
      <c r="G241" s="60">
        <v>100</v>
      </c>
      <c r="H241" s="60">
        <v>100</v>
      </c>
      <c r="I241" s="60">
        <v>100</v>
      </c>
      <c r="J241" s="60">
        <v>100</v>
      </c>
      <c r="K241" s="60">
        <v>100</v>
      </c>
      <c r="L241" s="60">
        <v>100</v>
      </c>
      <c r="M241" s="60">
        <v>100</v>
      </c>
      <c r="N241" s="60">
        <v>100</v>
      </c>
      <c r="O241" s="60">
        <f>D241+E241+F241+G241+H241+I241+J241+K241+L241+M241+N241</f>
        <v>1100</v>
      </c>
    </row>
    <row r="242" spans="1:15" s="61" customFormat="1" ht="18.75" customHeight="1" x14ac:dyDescent="0.3">
      <c r="A242" s="142" t="s">
        <v>78</v>
      </c>
      <c r="B242" s="143" t="s">
        <v>173</v>
      </c>
      <c r="C242" s="59" t="s">
        <v>17</v>
      </c>
      <c r="D242" s="60">
        <f>D245</f>
        <v>6971.7</v>
      </c>
      <c r="E242" s="60">
        <f>E245</f>
        <v>85.5</v>
      </c>
      <c r="F242" s="60" t="s">
        <v>129</v>
      </c>
      <c r="G242" s="86" t="s">
        <v>129</v>
      </c>
      <c r="H242" s="86" t="s">
        <v>129</v>
      </c>
      <c r="I242" s="60" t="s">
        <v>129</v>
      </c>
      <c r="J242" s="86" t="s">
        <v>129</v>
      </c>
      <c r="K242" s="86" t="s">
        <v>129</v>
      </c>
      <c r="L242" s="60" t="s">
        <v>129</v>
      </c>
      <c r="M242" s="86" t="s">
        <v>129</v>
      </c>
      <c r="N242" s="86" t="s">
        <v>129</v>
      </c>
      <c r="O242" s="60">
        <f>O245</f>
        <v>7057.2</v>
      </c>
    </row>
    <row r="243" spans="1:15" s="61" customFormat="1" ht="37.5" hidden="1" customHeight="1" x14ac:dyDescent="0.3">
      <c r="A243" s="142"/>
      <c r="B243" s="143"/>
      <c r="C243" s="59" t="s">
        <v>142</v>
      </c>
      <c r="D243" s="60">
        <v>0</v>
      </c>
      <c r="E243" s="60">
        <v>0</v>
      </c>
      <c r="F243" s="60">
        <v>0</v>
      </c>
      <c r="G243" s="60">
        <v>0</v>
      </c>
      <c r="H243" s="60">
        <v>0</v>
      </c>
      <c r="I243" s="60">
        <v>0</v>
      </c>
      <c r="J243" s="60">
        <v>0</v>
      </c>
      <c r="K243" s="60">
        <v>0</v>
      </c>
      <c r="L243" s="60">
        <v>0</v>
      </c>
      <c r="M243" s="60">
        <v>0</v>
      </c>
      <c r="N243" s="60">
        <v>0</v>
      </c>
      <c r="O243" s="60">
        <v>0</v>
      </c>
    </row>
    <row r="244" spans="1:15" s="63" customFormat="1" ht="37.5" hidden="1" customHeight="1" x14ac:dyDescent="0.2">
      <c r="A244" s="142"/>
      <c r="B244" s="143"/>
      <c r="C244" s="59" t="s">
        <v>127</v>
      </c>
      <c r="D244" s="60">
        <v>0</v>
      </c>
      <c r="E244" s="60">
        <v>0</v>
      </c>
      <c r="F244" s="60">
        <v>0</v>
      </c>
      <c r="G244" s="60">
        <v>0</v>
      </c>
      <c r="H244" s="60">
        <v>0</v>
      </c>
      <c r="I244" s="60">
        <v>0</v>
      </c>
      <c r="J244" s="60">
        <v>0</v>
      </c>
      <c r="K244" s="60">
        <v>0</v>
      </c>
      <c r="L244" s="60">
        <v>0</v>
      </c>
      <c r="M244" s="60">
        <v>0</v>
      </c>
      <c r="N244" s="60">
        <v>0</v>
      </c>
      <c r="O244" s="60">
        <v>0</v>
      </c>
    </row>
    <row r="245" spans="1:15" s="65" customFormat="1" x14ac:dyDescent="0.3">
      <c r="A245" s="142"/>
      <c r="B245" s="143"/>
      <c r="C245" s="66" t="s">
        <v>130</v>
      </c>
      <c r="D245" s="60">
        <f>D246</f>
        <v>6971.7</v>
      </c>
      <c r="E245" s="60">
        <f>E246</f>
        <v>85.5</v>
      </c>
      <c r="F245" s="60" t="s">
        <v>129</v>
      </c>
      <c r="G245" s="86" t="s">
        <v>129</v>
      </c>
      <c r="H245" s="86" t="s">
        <v>129</v>
      </c>
      <c r="I245" s="60" t="s">
        <v>129</v>
      </c>
      <c r="J245" s="86" t="s">
        <v>129</v>
      </c>
      <c r="K245" s="86" t="s">
        <v>129</v>
      </c>
      <c r="L245" s="60" t="s">
        <v>129</v>
      </c>
      <c r="M245" s="86" t="s">
        <v>129</v>
      </c>
      <c r="N245" s="86" t="s">
        <v>129</v>
      </c>
      <c r="O245" s="60">
        <f>O246</f>
        <v>7057.2</v>
      </c>
    </row>
    <row r="246" spans="1:15" s="65" customFormat="1" ht="18.75" customHeight="1" x14ac:dyDescent="0.3">
      <c r="A246" s="142"/>
      <c r="B246" s="143"/>
      <c r="C246" s="146" t="s">
        <v>143</v>
      </c>
      <c r="D246" s="138">
        <v>6971.7</v>
      </c>
      <c r="E246" s="138">
        <v>85.5</v>
      </c>
      <c r="F246" s="138" t="s">
        <v>129</v>
      </c>
      <c r="G246" s="138" t="s">
        <v>129</v>
      </c>
      <c r="H246" s="138" t="s">
        <v>129</v>
      </c>
      <c r="I246" s="138" t="s">
        <v>129</v>
      </c>
      <c r="J246" s="138" t="s">
        <v>129</v>
      </c>
      <c r="K246" s="138" t="s">
        <v>129</v>
      </c>
      <c r="L246" s="138" t="s">
        <v>129</v>
      </c>
      <c r="M246" s="138" t="s">
        <v>129</v>
      </c>
      <c r="N246" s="138" t="s">
        <v>129</v>
      </c>
      <c r="O246" s="138">
        <f>D246+E246</f>
        <v>7057.2</v>
      </c>
    </row>
    <row r="247" spans="1:15" ht="45" customHeight="1" x14ac:dyDescent="0.25">
      <c r="A247" s="142"/>
      <c r="B247" s="143"/>
      <c r="C247" s="146"/>
      <c r="D247" s="138"/>
      <c r="E247" s="138"/>
      <c r="F247" s="138"/>
      <c r="G247" s="138"/>
      <c r="H247" s="138"/>
      <c r="I247" s="138"/>
      <c r="J247" s="138"/>
      <c r="K247" s="138"/>
      <c r="L247" s="138"/>
      <c r="M247" s="138"/>
      <c r="N247" s="138"/>
      <c r="O247" s="138"/>
    </row>
    <row r="248" spans="1:15" s="61" customFormat="1" hidden="1" x14ac:dyDescent="0.3">
      <c r="A248" s="142"/>
      <c r="B248" s="143"/>
      <c r="C248" s="70" t="s">
        <v>20</v>
      </c>
      <c r="D248" s="62">
        <v>0</v>
      </c>
      <c r="E248" s="62">
        <v>0</v>
      </c>
      <c r="F248" s="68">
        <v>0</v>
      </c>
      <c r="G248" s="62">
        <v>0</v>
      </c>
      <c r="H248" s="62">
        <v>0</v>
      </c>
      <c r="I248" s="62"/>
      <c r="J248" s="62"/>
      <c r="K248" s="62"/>
      <c r="L248" s="62"/>
      <c r="M248" s="62"/>
      <c r="N248" s="62"/>
      <c r="O248" s="62">
        <v>0</v>
      </c>
    </row>
    <row r="249" spans="1:15" s="61" customFormat="1" ht="37.5" hidden="1" x14ac:dyDescent="0.3">
      <c r="A249" s="142"/>
      <c r="B249" s="143"/>
      <c r="C249" s="59" t="s">
        <v>21</v>
      </c>
      <c r="D249" s="62">
        <v>0</v>
      </c>
      <c r="E249" s="62">
        <v>0</v>
      </c>
      <c r="F249" s="68">
        <v>0</v>
      </c>
      <c r="G249" s="62">
        <v>0</v>
      </c>
      <c r="H249" s="62">
        <v>0</v>
      </c>
      <c r="I249" s="62"/>
      <c r="J249" s="62"/>
      <c r="K249" s="62"/>
      <c r="L249" s="62"/>
      <c r="M249" s="62"/>
      <c r="N249" s="62"/>
      <c r="O249" s="62">
        <v>0</v>
      </c>
    </row>
    <row r="250" spans="1:15" s="61" customFormat="1" ht="18.75" customHeight="1" x14ac:dyDescent="0.3">
      <c r="A250" s="142" t="s">
        <v>199</v>
      </c>
      <c r="B250" s="143" t="s">
        <v>174</v>
      </c>
      <c r="C250" s="59" t="s">
        <v>17</v>
      </c>
      <c r="D250" s="60">
        <f t="shared" ref="D250:O250" si="81">D251+D254</f>
        <v>1164.5999999999999</v>
      </c>
      <c r="E250" s="60">
        <f t="shared" si="81"/>
        <v>40334.9</v>
      </c>
      <c r="F250" s="60">
        <f t="shared" si="81"/>
        <v>80052.600000000006</v>
      </c>
      <c r="G250" s="60">
        <f t="shared" si="81"/>
        <v>71663.5</v>
      </c>
      <c r="H250" s="60">
        <f t="shared" si="81"/>
        <v>60767.3</v>
      </c>
      <c r="I250" s="60">
        <f t="shared" si="81"/>
        <v>60767.3</v>
      </c>
      <c r="J250" s="60">
        <f t="shared" si="81"/>
        <v>60767.3</v>
      </c>
      <c r="K250" s="60">
        <f t="shared" si="81"/>
        <v>60767.3</v>
      </c>
      <c r="L250" s="60">
        <f t="shared" si="81"/>
        <v>60767.3</v>
      </c>
      <c r="M250" s="60">
        <f t="shared" si="81"/>
        <v>60767.3</v>
      </c>
      <c r="N250" s="60">
        <f t="shared" si="81"/>
        <v>60767.3</v>
      </c>
      <c r="O250" s="60">
        <f t="shared" si="81"/>
        <v>618586.70000000007</v>
      </c>
    </row>
    <row r="251" spans="1:15" s="61" customFormat="1" x14ac:dyDescent="0.3">
      <c r="A251" s="142"/>
      <c r="B251" s="143"/>
      <c r="C251" s="66" t="s">
        <v>140</v>
      </c>
      <c r="D251" s="60">
        <f t="shared" ref="D251:O251" si="82">D252</f>
        <v>0</v>
      </c>
      <c r="E251" s="60">
        <f t="shared" si="82"/>
        <v>20286.900000000001</v>
      </c>
      <c r="F251" s="60">
        <f t="shared" si="82"/>
        <v>61587.4</v>
      </c>
      <c r="G251" s="60">
        <f t="shared" si="82"/>
        <v>63182.2</v>
      </c>
      <c r="H251" s="60">
        <f t="shared" si="82"/>
        <v>52395</v>
      </c>
      <c r="I251" s="60">
        <f t="shared" si="82"/>
        <v>52395</v>
      </c>
      <c r="J251" s="60">
        <f t="shared" si="82"/>
        <v>52395</v>
      </c>
      <c r="K251" s="60">
        <f t="shared" si="82"/>
        <v>52395</v>
      </c>
      <c r="L251" s="60">
        <f t="shared" si="82"/>
        <v>52395</v>
      </c>
      <c r="M251" s="60">
        <f t="shared" si="82"/>
        <v>52395</v>
      </c>
      <c r="N251" s="60">
        <f t="shared" si="82"/>
        <v>52395</v>
      </c>
      <c r="O251" s="60">
        <f t="shared" si="82"/>
        <v>511821.5</v>
      </c>
    </row>
    <row r="252" spans="1:15" s="61" customFormat="1" ht="18.75" customHeight="1" x14ac:dyDescent="0.3">
      <c r="A252" s="142"/>
      <c r="B252" s="143"/>
      <c r="C252" s="146" t="s">
        <v>143</v>
      </c>
      <c r="D252" s="138">
        <v>0</v>
      </c>
      <c r="E252" s="138">
        <v>20286.900000000001</v>
      </c>
      <c r="F252" s="138">
        <v>61587.4</v>
      </c>
      <c r="G252" s="138">
        <v>63182.2</v>
      </c>
      <c r="H252" s="138">
        <v>52395</v>
      </c>
      <c r="I252" s="138">
        <v>52395</v>
      </c>
      <c r="J252" s="138">
        <v>52395</v>
      </c>
      <c r="K252" s="138">
        <v>52395</v>
      </c>
      <c r="L252" s="138">
        <v>52395</v>
      </c>
      <c r="M252" s="138">
        <v>52395</v>
      </c>
      <c r="N252" s="138">
        <v>52395</v>
      </c>
      <c r="O252" s="138">
        <f>D252+E252+F252+G252+H252+I252+J252+K252+L252+M252+N252</f>
        <v>511821.5</v>
      </c>
    </row>
    <row r="253" spans="1:15" s="63" customFormat="1" ht="43.5" customHeight="1" x14ac:dyDescent="0.2">
      <c r="A253" s="142"/>
      <c r="B253" s="143"/>
      <c r="C253" s="146"/>
      <c r="D253" s="138"/>
      <c r="E253" s="138"/>
      <c r="F253" s="138"/>
      <c r="G253" s="138"/>
      <c r="H253" s="138"/>
      <c r="I253" s="138"/>
      <c r="J253" s="138"/>
      <c r="K253" s="138"/>
      <c r="L253" s="138"/>
      <c r="M253" s="138"/>
      <c r="N253" s="138"/>
      <c r="O253" s="138"/>
    </row>
    <row r="254" spans="1:15" s="65" customFormat="1" x14ac:dyDescent="0.3">
      <c r="A254" s="142"/>
      <c r="B254" s="143"/>
      <c r="C254" s="78" t="s">
        <v>130</v>
      </c>
      <c r="D254" s="60">
        <f t="shared" ref="D254:O254" si="83">D255</f>
        <v>1164.5999999999999</v>
      </c>
      <c r="E254" s="60">
        <f t="shared" si="83"/>
        <v>20048</v>
      </c>
      <c r="F254" s="60">
        <f t="shared" si="83"/>
        <v>18465.2</v>
      </c>
      <c r="G254" s="60">
        <f t="shared" si="83"/>
        <v>8481.2999999999993</v>
      </c>
      <c r="H254" s="60">
        <f t="shared" si="83"/>
        <v>8372.2999999999993</v>
      </c>
      <c r="I254" s="60">
        <f t="shared" si="83"/>
        <v>8372.2999999999993</v>
      </c>
      <c r="J254" s="60">
        <f t="shared" si="83"/>
        <v>8372.2999999999993</v>
      </c>
      <c r="K254" s="60">
        <f t="shared" si="83"/>
        <v>8372.2999999999993</v>
      </c>
      <c r="L254" s="60">
        <f t="shared" si="83"/>
        <v>8372.2999999999993</v>
      </c>
      <c r="M254" s="60">
        <f t="shared" si="83"/>
        <v>8372.2999999999993</v>
      </c>
      <c r="N254" s="60">
        <f t="shared" si="83"/>
        <v>8372.2999999999993</v>
      </c>
      <c r="O254" s="60">
        <f t="shared" si="83"/>
        <v>106765.20000000003</v>
      </c>
    </row>
    <row r="255" spans="1:15" s="65" customFormat="1" ht="18.75" customHeight="1" x14ac:dyDescent="0.3">
      <c r="A255" s="142"/>
      <c r="B255" s="143"/>
      <c r="C255" s="146" t="s">
        <v>143</v>
      </c>
      <c r="D255" s="138">
        <v>1164.5999999999999</v>
      </c>
      <c r="E255" s="138">
        <v>20048</v>
      </c>
      <c r="F255" s="138">
        <v>18465.2</v>
      </c>
      <c r="G255" s="138">
        <v>8481.2999999999993</v>
      </c>
      <c r="H255" s="138">
        <v>8372.2999999999993</v>
      </c>
      <c r="I255" s="138">
        <v>8372.2999999999993</v>
      </c>
      <c r="J255" s="138">
        <v>8372.2999999999993</v>
      </c>
      <c r="K255" s="138">
        <v>8372.2999999999993</v>
      </c>
      <c r="L255" s="138">
        <v>8372.2999999999993</v>
      </c>
      <c r="M255" s="138">
        <v>8372.2999999999993</v>
      </c>
      <c r="N255" s="138">
        <v>8372.2999999999993</v>
      </c>
      <c r="O255" s="138">
        <f>D255+E255+F255+G255+H255+I255+J255+K255+L255+M255+N255</f>
        <v>106765.20000000003</v>
      </c>
    </row>
    <row r="256" spans="1:15" ht="43.5" customHeight="1" x14ac:dyDescent="0.25">
      <c r="A256" s="142"/>
      <c r="B256" s="143"/>
      <c r="C256" s="146"/>
      <c r="D256" s="138"/>
      <c r="E256" s="138"/>
      <c r="F256" s="138"/>
      <c r="G256" s="138"/>
      <c r="H256" s="138"/>
      <c r="I256" s="138"/>
      <c r="J256" s="138"/>
      <c r="K256" s="138"/>
      <c r="L256" s="138"/>
      <c r="M256" s="138"/>
      <c r="N256" s="138"/>
      <c r="O256" s="138"/>
    </row>
    <row r="257" spans="1:15" s="61" customFormat="1" ht="13.5" customHeight="1" x14ac:dyDescent="0.3">
      <c r="A257" s="142" t="s">
        <v>175</v>
      </c>
      <c r="B257" s="143" t="s">
        <v>176</v>
      </c>
      <c r="C257" s="146" t="s">
        <v>127</v>
      </c>
      <c r="D257" s="149" t="s">
        <v>136</v>
      </c>
      <c r="E257" s="149" t="s">
        <v>129</v>
      </c>
      <c r="F257" s="149" t="s">
        <v>129</v>
      </c>
      <c r="G257" s="150" t="s">
        <v>129</v>
      </c>
      <c r="H257" s="150" t="s">
        <v>129</v>
      </c>
      <c r="I257" s="150" t="s">
        <v>129</v>
      </c>
      <c r="J257" s="150" t="s">
        <v>129</v>
      </c>
      <c r="K257" s="150" t="s">
        <v>129</v>
      </c>
      <c r="L257" s="150" t="s">
        <v>129</v>
      </c>
      <c r="M257" s="150" t="s">
        <v>129</v>
      </c>
      <c r="N257" s="150" t="s">
        <v>129</v>
      </c>
      <c r="O257" s="149" t="s">
        <v>136</v>
      </c>
    </row>
    <row r="258" spans="1:15" s="61" customFormat="1" ht="12" customHeight="1" x14ac:dyDescent="0.3">
      <c r="A258" s="142"/>
      <c r="B258" s="143"/>
      <c r="C258" s="146"/>
      <c r="D258" s="149"/>
      <c r="E258" s="149"/>
      <c r="F258" s="149"/>
      <c r="G258" s="150"/>
      <c r="H258" s="150"/>
      <c r="I258" s="150"/>
      <c r="J258" s="150"/>
      <c r="K258" s="150"/>
      <c r="L258" s="150"/>
      <c r="M258" s="150"/>
      <c r="N258" s="150"/>
      <c r="O258" s="149"/>
    </row>
    <row r="259" spans="1:15" s="61" customFormat="1" ht="13.9" customHeight="1" x14ac:dyDescent="0.3">
      <c r="A259" s="142"/>
      <c r="B259" s="143"/>
      <c r="C259" s="146"/>
      <c r="D259" s="149"/>
      <c r="E259" s="149"/>
      <c r="F259" s="149"/>
      <c r="G259" s="150"/>
      <c r="H259" s="150"/>
      <c r="I259" s="150"/>
      <c r="J259" s="150"/>
      <c r="K259" s="150"/>
      <c r="L259" s="150"/>
      <c r="M259" s="150"/>
      <c r="N259" s="150"/>
      <c r="O259" s="149"/>
    </row>
    <row r="260" spans="1:15" s="63" customFormat="1" ht="14.25" x14ac:dyDescent="0.2">
      <c r="A260" s="142"/>
      <c r="B260" s="143"/>
      <c r="C260" s="146"/>
      <c r="D260" s="149"/>
      <c r="E260" s="149"/>
      <c r="F260" s="149"/>
      <c r="G260" s="150"/>
      <c r="H260" s="150"/>
      <c r="I260" s="150"/>
      <c r="J260" s="150"/>
      <c r="K260" s="150"/>
      <c r="L260" s="150"/>
      <c r="M260" s="150"/>
      <c r="N260" s="150"/>
      <c r="O260" s="149"/>
    </row>
    <row r="261" spans="1:15" s="38" customFormat="1" ht="5.25" hidden="1" customHeight="1" x14ac:dyDescent="0.3">
      <c r="A261" s="142"/>
      <c r="B261" s="143"/>
      <c r="C261" s="146"/>
      <c r="D261" s="149"/>
      <c r="E261" s="149"/>
      <c r="F261" s="149"/>
      <c r="G261" s="150"/>
      <c r="H261" s="150"/>
      <c r="I261" s="150"/>
      <c r="J261" s="150"/>
      <c r="K261" s="150"/>
      <c r="L261" s="150"/>
      <c r="M261" s="150"/>
      <c r="N261" s="150"/>
      <c r="O261" s="149"/>
    </row>
    <row r="262" spans="1:15" s="38" customFormat="1" ht="1.5" hidden="1" customHeight="1" x14ac:dyDescent="0.3">
      <c r="A262" s="142"/>
      <c r="B262" s="143"/>
      <c r="C262" s="146"/>
      <c r="D262" s="149"/>
      <c r="E262" s="149"/>
      <c r="F262" s="149"/>
      <c r="G262" s="150"/>
      <c r="H262" s="150"/>
      <c r="I262" s="150"/>
      <c r="J262" s="150"/>
      <c r="K262" s="150"/>
      <c r="L262" s="150"/>
      <c r="M262" s="150"/>
      <c r="N262" s="150"/>
      <c r="O262" s="149"/>
    </row>
    <row r="263" spans="1:15" s="2" customFormat="1" ht="10.7" customHeight="1" x14ac:dyDescent="0.25">
      <c r="A263" s="142"/>
      <c r="B263" s="143"/>
      <c r="C263" s="146"/>
      <c r="D263" s="149"/>
      <c r="E263" s="149"/>
      <c r="F263" s="149"/>
      <c r="G263" s="150"/>
      <c r="H263" s="150"/>
      <c r="I263" s="150"/>
      <c r="J263" s="150"/>
      <c r="K263" s="150"/>
      <c r="L263" s="150"/>
      <c r="M263" s="150"/>
      <c r="N263" s="150"/>
      <c r="O263" s="149"/>
    </row>
    <row r="264" spans="1:15" s="91" customFormat="1" ht="69" customHeight="1" x14ac:dyDescent="0.3">
      <c r="A264" s="88" t="s">
        <v>200</v>
      </c>
      <c r="B264" s="89" t="s">
        <v>177</v>
      </c>
      <c r="C264" s="90" t="s">
        <v>127</v>
      </c>
      <c r="D264" s="62" t="s">
        <v>136</v>
      </c>
      <c r="E264" s="62" t="s">
        <v>136</v>
      </c>
      <c r="F264" s="62" t="s">
        <v>136</v>
      </c>
      <c r="G264" s="86" t="s">
        <v>136</v>
      </c>
      <c r="H264" s="86" t="s">
        <v>136</v>
      </c>
      <c r="I264" s="86" t="s">
        <v>136</v>
      </c>
      <c r="J264" s="86" t="s">
        <v>136</v>
      </c>
      <c r="K264" s="86" t="s">
        <v>136</v>
      </c>
      <c r="L264" s="86" t="s">
        <v>136</v>
      </c>
      <c r="M264" s="86" t="s">
        <v>136</v>
      </c>
      <c r="N264" s="86" t="s">
        <v>136</v>
      </c>
      <c r="O264" s="62" t="s">
        <v>136</v>
      </c>
    </row>
    <row r="265" spans="1:15" s="61" customFormat="1" ht="18.75" customHeight="1" x14ac:dyDescent="0.3">
      <c r="A265" s="142" t="s">
        <v>80</v>
      </c>
      <c r="B265" s="143" t="s">
        <v>178</v>
      </c>
      <c r="C265" s="73" t="s">
        <v>17</v>
      </c>
      <c r="D265" s="60">
        <f t="shared" ref="D265:O265" si="84">D266+D270</f>
        <v>352071.37</v>
      </c>
      <c r="E265" s="60">
        <f t="shared" si="84"/>
        <v>393324.39999999997</v>
      </c>
      <c r="F265" s="60">
        <f t="shared" si="84"/>
        <v>407246.6</v>
      </c>
      <c r="G265" s="60">
        <f t="shared" si="84"/>
        <v>438348.7</v>
      </c>
      <c r="H265" s="60">
        <f t="shared" si="84"/>
        <v>447101.2</v>
      </c>
      <c r="I265" s="60">
        <f t="shared" si="84"/>
        <v>447101.2</v>
      </c>
      <c r="J265" s="60">
        <f t="shared" si="84"/>
        <v>447101.2</v>
      </c>
      <c r="K265" s="60">
        <f t="shared" si="84"/>
        <v>447101.2</v>
      </c>
      <c r="L265" s="60">
        <f t="shared" si="84"/>
        <v>447101.2</v>
      </c>
      <c r="M265" s="60">
        <f t="shared" si="84"/>
        <v>447101.2</v>
      </c>
      <c r="N265" s="60">
        <f t="shared" si="84"/>
        <v>447101.2</v>
      </c>
      <c r="O265" s="60">
        <f t="shared" si="84"/>
        <v>4720699.47</v>
      </c>
    </row>
    <row r="266" spans="1:15" s="61" customFormat="1" x14ac:dyDescent="0.3">
      <c r="A266" s="142"/>
      <c r="B266" s="143"/>
      <c r="C266" s="74" t="s">
        <v>140</v>
      </c>
      <c r="D266" s="60">
        <f t="shared" ref="D266:O266" si="85">D267</f>
        <v>9500</v>
      </c>
      <c r="E266" s="60">
        <f t="shared" si="85"/>
        <v>10914.7</v>
      </c>
      <c r="F266" s="60">
        <f t="shared" si="85"/>
        <v>7520</v>
      </c>
      <c r="G266" s="60">
        <f t="shared" si="85"/>
        <v>20680</v>
      </c>
      <c r="H266" s="60">
        <f t="shared" si="85"/>
        <v>15980</v>
      </c>
      <c r="I266" s="60">
        <f t="shared" si="85"/>
        <v>15980</v>
      </c>
      <c r="J266" s="60">
        <f t="shared" si="85"/>
        <v>15980</v>
      </c>
      <c r="K266" s="60">
        <f t="shared" si="85"/>
        <v>15980</v>
      </c>
      <c r="L266" s="60">
        <f t="shared" si="85"/>
        <v>15980</v>
      </c>
      <c r="M266" s="60">
        <f t="shared" si="85"/>
        <v>15980</v>
      </c>
      <c r="N266" s="60">
        <f t="shared" si="85"/>
        <v>15980</v>
      </c>
      <c r="O266" s="60">
        <f t="shared" si="85"/>
        <v>160474.70000000001</v>
      </c>
    </row>
    <row r="267" spans="1:15" s="61" customFormat="1" ht="18.75" customHeight="1" x14ac:dyDescent="0.3">
      <c r="A267" s="142"/>
      <c r="B267" s="143"/>
      <c r="C267" s="148" t="s">
        <v>143</v>
      </c>
      <c r="D267" s="138">
        <f>D294</f>
        <v>9500</v>
      </c>
      <c r="E267" s="138">
        <f t="shared" ref="E267:N267" si="86">E307</f>
        <v>10914.7</v>
      </c>
      <c r="F267" s="138">
        <f t="shared" si="86"/>
        <v>7520</v>
      </c>
      <c r="G267" s="138">
        <f t="shared" si="86"/>
        <v>20680</v>
      </c>
      <c r="H267" s="138">
        <f t="shared" si="86"/>
        <v>15980</v>
      </c>
      <c r="I267" s="138">
        <f t="shared" si="86"/>
        <v>15980</v>
      </c>
      <c r="J267" s="138">
        <f t="shared" si="86"/>
        <v>15980</v>
      </c>
      <c r="K267" s="138">
        <f t="shared" si="86"/>
        <v>15980</v>
      </c>
      <c r="L267" s="138">
        <f t="shared" si="86"/>
        <v>15980</v>
      </c>
      <c r="M267" s="138">
        <f t="shared" si="86"/>
        <v>15980</v>
      </c>
      <c r="N267" s="138">
        <f t="shared" si="86"/>
        <v>15980</v>
      </c>
      <c r="O267" s="138">
        <f>D267+E267+F267+G267+H267+I267+J267+K267+L267+M267+N267</f>
        <v>160474.70000000001</v>
      </c>
    </row>
    <row r="268" spans="1:15" s="63" customFormat="1" ht="42" customHeight="1" x14ac:dyDescent="0.2">
      <c r="A268" s="142"/>
      <c r="B268" s="143"/>
      <c r="C268" s="148"/>
      <c r="D268" s="138"/>
      <c r="E268" s="138"/>
      <c r="F268" s="138"/>
      <c r="G268" s="138"/>
      <c r="H268" s="138"/>
      <c r="I268" s="138"/>
      <c r="J268" s="138"/>
      <c r="K268" s="138"/>
      <c r="L268" s="138"/>
      <c r="M268" s="138"/>
      <c r="N268" s="138"/>
      <c r="O268" s="138"/>
    </row>
    <row r="269" spans="1:15" s="63" customFormat="1" ht="37.5" hidden="1" customHeight="1" x14ac:dyDescent="0.2">
      <c r="A269" s="142"/>
      <c r="B269" s="143"/>
      <c r="C269" s="92" t="s">
        <v>131</v>
      </c>
      <c r="D269" s="62">
        <v>0</v>
      </c>
      <c r="E269" s="62">
        <v>0</v>
      </c>
      <c r="F269" s="62">
        <v>0</v>
      </c>
      <c r="G269" s="62">
        <v>0</v>
      </c>
      <c r="H269" s="62">
        <v>0</v>
      </c>
      <c r="I269" s="62">
        <v>0</v>
      </c>
      <c r="J269" s="62">
        <v>0</v>
      </c>
      <c r="K269" s="62">
        <v>0</v>
      </c>
      <c r="L269" s="62">
        <v>0</v>
      </c>
      <c r="M269" s="62">
        <v>0</v>
      </c>
      <c r="N269" s="62">
        <v>0</v>
      </c>
      <c r="O269" s="62">
        <v>0</v>
      </c>
    </row>
    <row r="270" spans="1:15" s="65" customFormat="1" x14ac:dyDescent="0.3">
      <c r="A270" s="142"/>
      <c r="B270" s="143"/>
      <c r="C270" s="73" t="s">
        <v>130</v>
      </c>
      <c r="D270" s="60">
        <f t="shared" ref="D270:O270" si="87">D272+D273</f>
        <v>342571.37</v>
      </c>
      <c r="E270" s="60">
        <f t="shared" si="87"/>
        <v>382409.69999999995</v>
      </c>
      <c r="F270" s="60">
        <f t="shared" si="87"/>
        <v>399726.6</v>
      </c>
      <c r="G270" s="60">
        <f t="shared" si="87"/>
        <v>417668.7</v>
      </c>
      <c r="H270" s="60">
        <f t="shared" si="87"/>
        <v>431121.2</v>
      </c>
      <c r="I270" s="60">
        <f t="shared" si="87"/>
        <v>431121.2</v>
      </c>
      <c r="J270" s="60">
        <f t="shared" si="87"/>
        <v>431121.2</v>
      </c>
      <c r="K270" s="60">
        <f t="shared" si="87"/>
        <v>431121.2</v>
      </c>
      <c r="L270" s="60">
        <f t="shared" si="87"/>
        <v>431121.2</v>
      </c>
      <c r="M270" s="60">
        <f t="shared" si="87"/>
        <v>431121.2</v>
      </c>
      <c r="N270" s="60">
        <f t="shared" si="87"/>
        <v>431121.2</v>
      </c>
      <c r="O270" s="60">
        <f t="shared" si="87"/>
        <v>4560224.7699999996</v>
      </c>
    </row>
    <row r="271" spans="1:15" s="65" customFormat="1" x14ac:dyDescent="0.3">
      <c r="A271" s="142"/>
      <c r="B271" s="143"/>
      <c r="C271" s="73" t="s">
        <v>126</v>
      </c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</row>
    <row r="272" spans="1:15" ht="37.5" x14ac:dyDescent="0.25">
      <c r="A272" s="142"/>
      <c r="B272" s="143"/>
      <c r="C272" s="73" t="s">
        <v>127</v>
      </c>
      <c r="D272" s="60">
        <f>D280+D288+D299</f>
        <v>140142.97</v>
      </c>
      <c r="E272" s="60">
        <f t="shared" ref="E272:N272" si="88">E280+E288+E299+E309</f>
        <v>165012.69999999998</v>
      </c>
      <c r="F272" s="60">
        <f t="shared" si="88"/>
        <v>169983.59999999998</v>
      </c>
      <c r="G272" s="60">
        <f t="shared" si="88"/>
        <v>181175.7</v>
      </c>
      <c r="H272" s="60">
        <f t="shared" si="88"/>
        <v>185167.2</v>
      </c>
      <c r="I272" s="60">
        <f t="shared" si="88"/>
        <v>185167.2</v>
      </c>
      <c r="J272" s="60">
        <f t="shared" si="88"/>
        <v>185167.2</v>
      </c>
      <c r="K272" s="60">
        <f t="shared" si="88"/>
        <v>185167.2</v>
      </c>
      <c r="L272" s="60">
        <f t="shared" si="88"/>
        <v>185167.2</v>
      </c>
      <c r="M272" s="60">
        <f t="shared" si="88"/>
        <v>185167.2</v>
      </c>
      <c r="N272" s="60">
        <f t="shared" si="88"/>
        <v>185167.2</v>
      </c>
      <c r="O272" s="60">
        <f>D272+E272+F272+G272+H272+I272+J272+K272+L272+M272+N272</f>
        <v>1952485.3699999996</v>
      </c>
    </row>
    <row r="273" spans="1:15" ht="37.5" x14ac:dyDescent="0.25">
      <c r="A273" s="142"/>
      <c r="B273" s="143"/>
      <c r="C273" s="59" t="s">
        <v>131</v>
      </c>
      <c r="D273" s="60">
        <f t="shared" ref="D273:N273" si="89">D300</f>
        <v>202428.4</v>
      </c>
      <c r="E273" s="60">
        <f t="shared" si="89"/>
        <v>217397</v>
      </c>
      <c r="F273" s="60">
        <f t="shared" si="89"/>
        <v>229743</v>
      </c>
      <c r="G273" s="60">
        <f t="shared" si="89"/>
        <v>236493</v>
      </c>
      <c r="H273" s="60">
        <f t="shared" si="89"/>
        <v>245954</v>
      </c>
      <c r="I273" s="60">
        <f t="shared" si="89"/>
        <v>245954</v>
      </c>
      <c r="J273" s="60">
        <f t="shared" si="89"/>
        <v>245954</v>
      </c>
      <c r="K273" s="60">
        <f t="shared" si="89"/>
        <v>245954</v>
      </c>
      <c r="L273" s="60">
        <f t="shared" si="89"/>
        <v>245954</v>
      </c>
      <c r="M273" s="60">
        <f t="shared" si="89"/>
        <v>245954</v>
      </c>
      <c r="N273" s="60">
        <f t="shared" si="89"/>
        <v>245954</v>
      </c>
      <c r="O273" s="60">
        <f>D273+E273+F273+G273+H273+I273+J273+K273+L273+M273+N273</f>
        <v>2607739.4</v>
      </c>
    </row>
    <row r="274" spans="1:15" s="61" customFormat="1" ht="18.75" hidden="1" customHeight="1" x14ac:dyDescent="0.3">
      <c r="A274" s="93"/>
      <c r="B274" s="77"/>
      <c r="C274" s="69" t="s">
        <v>20</v>
      </c>
      <c r="D274" s="62">
        <v>0</v>
      </c>
      <c r="E274" s="62">
        <v>0</v>
      </c>
      <c r="F274" s="68">
        <v>0</v>
      </c>
      <c r="G274" s="68">
        <v>0</v>
      </c>
      <c r="H274" s="68">
        <v>0</v>
      </c>
      <c r="I274" s="68"/>
      <c r="J274" s="68"/>
      <c r="K274" s="68"/>
      <c r="L274" s="68"/>
      <c r="M274" s="68"/>
      <c r="N274" s="68"/>
      <c r="O274" s="68">
        <v>0</v>
      </c>
    </row>
    <row r="275" spans="1:15" s="61" customFormat="1" ht="37.5" hidden="1" customHeight="1" x14ac:dyDescent="0.3">
      <c r="A275" s="94"/>
      <c r="B275" s="77"/>
      <c r="C275" s="69" t="s">
        <v>21</v>
      </c>
      <c r="D275" s="62">
        <v>0</v>
      </c>
      <c r="E275" s="62">
        <v>0</v>
      </c>
      <c r="F275" s="68">
        <v>0</v>
      </c>
      <c r="G275" s="68">
        <v>0</v>
      </c>
      <c r="H275" s="68">
        <v>0</v>
      </c>
      <c r="I275" s="68"/>
      <c r="J275" s="68"/>
      <c r="K275" s="68"/>
      <c r="L275" s="68"/>
      <c r="M275" s="68"/>
      <c r="N275" s="68"/>
      <c r="O275" s="68">
        <v>0</v>
      </c>
    </row>
    <row r="276" spans="1:15" s="61" customFormat="1" ht="18.75" customHeight="1" x14ac:dyDescent="0.3">
      <c r="A276" s="142" t="s">
        <v>82</v>
      </c>
      <c r="B276" s="143" t="s">
        <v>179</v>
      </c>
      <c r="C276" s="59" t="s">
        <v>17</v>
      </c>
      <c r="D276" s="60">
        <f t="shared" ref="D276:O276" si="90">D279</f>
        <v>49295.1</v>
      </c>
      <c r="E276" s="60">
        <f t="shared" si="90"/>
        <v>62747</v>
      </c>
      <c r="F276" s="60">
        <f t="shared" si="90"/>
        <v>59115.7</v>
      </c>
      <c r="G276" s="60">
        <f t="shared" si="90"/>
        <v>57029.4</v>
      </c>
      <c r="H276" s="60">
        <f t="shared" si="90"/>
        <v>57200.7</v>
      </c>
      <c r="I276" s="60">
        <f t="shared" si="90"/>
        <v>57200.7</v>
      </c>
      <c r="J276" s="60">
        <f t="shared" si="90"/>
        <v>57200.7</v>
      </c>
      <c r="K276" s="60">
        <f t="shared" si="90"/>
        <v>57200.7</v>
      </c>
      <c r="L276" s="60">
        <f t="shared" si="90"/>
        <v>57200.7</v>
      </c>
      <c r="M276" s="60">
        <f t="shared" si="90"/>
        <v>57200.7</v>
      </c>
      <c r="N276" s="60">
        <f t="shared" si="90"/>
        <v>57200.7</v>
      </c>
      <c r="O276" s="60">
        <f t="shared" si="90"/>
        <v>628592.1</v>
      </c>
    </row>
    <row r="277" spans="1:15" s="61" customFormat="1" ht="37.5" hidden="1" customHeight="1" x14ac:dyDescent="0.3">
      <c r="A277" s="142"/>
      <c r="B277" s="143"/>
      <c r="C277" s="59" t="s">
        <v>142</v>
      </c>
      <c r="D277" s="62">
        <v>0</v>
      </c>
      <c r="E277" s="62">
        <v>0</v>
      </c>
      <c r="F277" s="62">
        <v>0</v>
      </c>
      <c r="G277" s="62">
        <v>0</v>
      </c>
      <c r="H277" s="62">
        <v>0</v>
      </c>
      <c r="I277" s="62">
        <v>0</v>
      </c>
      <c r="J277" s="62">
        <v>0</v>
      </c>
      <c r="K277" s="62">
        <v>0</v>
      </c>
      <c r="L277" s="62">
        <v>0</v>
      </c>
      <c r="M277" s="62">
        <v>0</v>
      </c>
      <c r="N277" s="62">
        <v>0</v>
      </c>
      <c r="O277" s="62">
        <v>0</v>
      </c>
    </row>
    <row r="278" spans="1:15" s="63" customFormat="1" ht="37.5" hidden="1" customHeight="1" x14ac:dyDescent="0.2">
      <c r="A278" s="142"/>
      <c r="B278" s="143"/>
      <c r="C278" s="59" t="s">
        <v>127</v>
      </c>
      <c r="D278" s="62">
        <v>0</v>
      </c>
      <c r="E278" s="62">
        <v>0</v>
      </c>
      <c r="F278" s="62">
        <v>0</v>
      </c>
      <c r="G278" s="62">
        <v>0</v>
      </c>
      <c r="H278" s="62">
        <v>0</v>
      </c>
      <c r="I278" s="62">
        <v>0</v>
      </c>
      <c r="J278" s="62">
        <v>0</v>
      </c>
      <c r="K278" s="62">
        <v>0</v>
      </c>
      <c r="L278" s="62">
        <v>0</v>
      </c>
      <c r="M278" s="62">
        <v>0</v>
      </c>
      <c r="N278" s="62">
        <v>0</v>
      </c>
      <c r="O278" s="62">
        <v>0</v>
      </c>
    </row>
    <row r="279" spans="1:15" s="65" customFormat="1" x14ac:dyDescent="0.3">
      <c r="A279" s="142"/>
      <c r="B279" s="143"/>
      <c r="C279" s="66" t="s">
        <v>130</v>
      </c>
      <c r="D279" s="60">
        <f t="shared" ref="D279:O279" si="91">D280</f>
        <v>49295.1</v>
      </c>
      <c r="E279" s="60">
        <f t="shared" si="91"/>
        <v>62747</v>
      </c>
      <c r="F279" s="60">
        <f t="shared" si="91"/>
        <v>59115.7</v>
      </c>
      <c r="G279" s="60">
        <f t="shared" si="91"/>
        <v>57029.4</v>
      </c>
      <c r="H279" s="60">
        <f t="shared" si="91"/>
        <v>57200.7</v>
      </c>
      <c r="I279" s="60">
        <f t="shared" si="91"/>
        <v>57200.7</v>
      </c>
      <c r="J279" s="60">
        <f t="shared" si="91"/>
        <v>57200.7</v>
      </c>
      <c r="K279" s="60">
        <f t="shared" si="91"/>
        <v>57200.7</v>
      </c>
      <c r="L279" s="60">
        <f t="shared" si="91"/>
        <v>57200.7</v>
      </c>
      <c r="M279" s="60">
        <f t="shared" si="91"/>
        <v>57200.7</v>
      </c>
      <c r="N279" s="60">
        <f t="shared" si="91"/>
        <v>57200.7</v>
      </c>
      <c r="O279" s="60">
        <f t="shared" si="91"/>
        <v>628592.1</v>
      </c>
    </row>
    <row r="280" spans="1:15" s="65" customFormat="1" ht="18.75" customHeight="1" x14ac:dyDescent="0.3">
      <c r="A280" s="142"/>
      <c r="B280" s="143"/>
      <c r="C280" s="146" t="s">
        <v>143</v>
      </c>
      <c r="D280" s="138">
        <v>49295.1</v>
      </c>
      <c r="E280" s="138">
        <v>62747</v>
      </c>
      <c r="F280" s="138">
        <v>59115.7</v>
      </c>
      <c r="G280" s="138">
        <v>57029.4</v>
      </c>
      <c r="H280" s="138">
        <v>57200.7</v>
      </c>
      <c r="I280" s="138">
        <v>57200.7</v>
      </c>
      <c r="J280" s="138">
        <v>57200.7</v>
      </c>
      <c r="K280" s="138">
        <v>57200.7</v>
      </c>
      <c r="L280" s="138">
        <v>57200.7</v>
      </c>
      <c r="M280" s="138">
        <v>57200.7</v>
      </c>
      <c r="N280" s="138">
        <v>57200.7</v>
      </c>
      <c r="O280" s="138">
        <f>D280+E280+F280+G280+H280+I280+J280+K280+L280+M280+N280</f>
        <v>628592.1</v>
      </c>
    </row>
    <row r="281" spans="1:15" ht="45.75" customHeight="1" x14ac:dyDescent="0.25">
      <c r="A281" s="142"/>
      <c r="B281" s="143"/>
      <c r="C281" s="146"/>
      <c r="D281" s="138"/>
      <c r="E281" s="138"/>
      <c r="F281" s="138"/>
      <c r="G281" s="138"/>
      <c r="H281" s="138"/>
      <c r="I281" s="138"/>
      <c r="J281" s="138"/>
      <c r="K281" s="138"/>
      <c r="L281" s="138"/>
      <c r="M281" s="138"/>
      <c r="N281" s="138"/>
      <c r="O281" s="138"/>
    </row>
    <row r="282" spans="1:15" s="61" customFormat="1" hidden="1" x14ac:dyDescent="0.3">
      <c r="A282" s="142"/>
      <c r="B282" s="143"/>
      <c r="C282" s="70" t="s">
        <v>20</v>
      </c>
      <c r="D282" s="62">
        <v>0</v>
      </c>
      <c r="E282" s="62">
        <v>0</v>
      </c>
      <c r="F282" s="68">
        <v>0</v>
      </c>
      <c r="G282" s="68">
        <v>0</v>
      </c>
      <c r="H282" s="68">
        <v>0</v>
      </c>
      <c r="I282" s="68"/>
      <c r="J282" s="68"/>
      <c r="K282" s="68"/>
      <c r="L282" s="68"/>
      <c r="M282" s="68"/>
      <c r="N282" s="68"/>
      <c r="O282" s="68">
        <v>0</v>
      </c>
    </row>
    <row r="283" spans="1:15" s="61" customFormat="1" ht="37.5" hidden="1" x14ac:dyDescent="0.3">
      <c r="A283" s="142"/>
      <c r="B283" s="143"/>
      <c r="C283" s="59" t="s">
        <v>21</v>
      </c>
      <c r="D283" s="62">
        <v>0</v>
      </c>
      <c r="E283" s="62">
        <v>0</v>
      </c>
      <c r="F283" s="68">
        <v>0</v>
      </c>
      <c r="G283" s="68">
        <v>0</v>
      </c>
      <c r="H283" s="68">
        <v>0</v>
      </c>
      <c r="I283" s="68"/>
      <c r="J283" s="68"/>
      <c r="K283" s="68"/>
      <c r="L283" s="68"/>
      <c r="M283" s="68"/>
      <c r="N283" s="68"/>
      <c r="O283" s="68">
        <v>0</v>
      </c>
    </row>
    <row r="284" spans="1:15" s="61" customFormat="1" ht="18.75" customHeight="1" x14ac:dyDescent="0.3">
      <c r="A284" s="142" t="s">
        <v>84</v>
      </c>
      <c r="B284" s="143" t="s">
        <v>180</v>
      </c>
      <c r="C284" s="59" t="s">
        <v>17</v>
      </c>
      <c r="D284" s="60">
        <f t="shared" ref="D284:O284" si="92">D287</f>
        <v>2376.8000000000002</v>
      </c>
      <c r="E284" s="60">
        <f t="shared" si="92"/>
        <v>2550.5</v>
      </c>
      <c r="F284" s="60">
        <f t="shared" si="92"/>
        <v>2670.5</v>
      </c>
      <c r="G284" s="60">
        <f t="shared" si="92"/>
        <v>2670.5</v>
      </c>
      <c r="H284" s="60">
        <f t="shared" si="92"/>
        <v>2670.5</v>
      </c>
      <c r="I284" s="60">
        <f t="shared" si="92"/>
        <v>2670.5</v>
      </c>
      <c r="J284" s="60">
        <f t="shared" si="92"/>
        <v>2670.5</v>
      </c>
      <c r="K284" s="60">
        <f t="shared" si="92"/>
        <v>2670.5</v>
      </c>
      <c r="L284" s="60">
        <f t="shared" si="92"/>
        <v>2670.5</v>
      </c>
      <c r="M284" s="60">
        <f t="shared" si="92"/>
        <v>2670.5</v>
      </c>
      <c r="N284" s="60">
        <f t="shared" si="92"/>
        <v>2670.5</v>
      </c>
      <c r="O284" s="60">
        <f t="shared" si="92"/>
        <v>28961.8</v>
      </c>
    </row>
    <row r="285" spans="1:15" s="61" customFormat="1" ht="37.5" hidden="1" customHeight="1" x14ac:dyDescent="0.3">
      <c r="A285" s="142"/>
      <c r="B285" s="143"/>
      <c r="C285" s="59" t="s">
        <v>142</v>
      </c>
      <c r="D285" s="60">
        <v>0</v>
      </c>
      <c r="E285" s="60">
        <v>0</v>
      </c>
      <c r="F285" s="60">
        <v>0</v>
      </c>
      <c r="G285" s="60">
        <v>0</v>
      </c>
      <c r="H285" s="60">
        <v>0</v>
      </c>
      <c r="I285" s="60">
        <v>0</v>
      </c>
      <c r="J285" s="60">
        <v>0</v>
      </c>
      <c r="K285" s="60">
        <v>0</v>
      </c>
      <c r="L285" s="60">
        <v>0</v>
      </c>
      <c r="M285" s="60">
        <v>0</v>
      </c>
      <c r="N285" s="60">
        <v>0</v>
      </c>
      <c r="O285" s="60">
        <v>0</v>
      </c>
    </row>
    <row r="286" spans="1:15" s="63" customFormat="1" ht="37.5" hidden="1" customHeight="1" x14ac:dyDescent="0.2">
      <c r="A286" s="142"/>
      <c r="B286" s="143"/>
      <c r="C286" s="59" t="s">
        <v>127</v>
      </c>
      <c r="D286" s="60">
        <v>0</v>
      </c>
      <c r="E286" s="60">
        <v>0</v>
      </c>
      <c r="F286" s="60">
        <v>0</v>
      </c>
      <c r="G286" s="60">
        <v>0</v>
      </c>
      <c r="H286" s="60">
        <v>0</v>
      </c>
      <c r="I286" s="60">
        <v>0</v>
      </c>
      <c r="J286" s="60">
        <v>0</v>
      </c>
      <c r="K286" s="60">
        <v>0</v>
      </c>
      <c r="L286" s="60">
        <v>0</v>
      </c>
      <c r="M286" s="60">
        <v>0</v>
      </c>
      <c r="N286" s="60">
        <v>0</v>
      </c>
      <c r="O286" s="60">
        <v>0</v>
      </c>
    </row>
    <row r="287" spans="1:15" s="65" customFormat="1" x14ac:dyDescent="0.3">
      <c r="A287" s="142"/>
      <c r="B287" s="143"/>
      <c r="C287" s="66" t="s">
        <v>130</v>
      </c>
      <c r="D287" s="60">
        <f t="shared" ref="D287:O287" si="93">D288</f>
        <v>2376.8000000000002</v>
      </c>
      <c r="E287" s="60">
        <f t="shared" si="93"/>
        <v>2550.5</v>
      </c>
      <c r="F287" s="60">
        <f t="shared" si="93"/>
        <v>2670.5</v>
      </c>
      <c r="G287" s="60">
        <f t="shared" si="93"/>
        <v>2670.5</v>
      </c>
      <c r="H287" s="60">
        <f t="shared" si="93"/>
        <v>2670.5</v>
      </c>
      <c r="I287" s="60">
        <f t="shared" si="93"/>
        <v>2670.5</v>
      </c>
      <c r="J287" s="60">
        <f t="shared" si="93"/>
        <v>2670.5</v>
      </c>
      <c r="K287" s="60">
        <f t="shared" si="93"/>
        <v>2670.5</v>
      </c>
      <c r="L287" s="60">
        <f t="shared" si="93"/>
        <v>2670.5</v>
      </c>
      <c r="M287" s="60">
        <f t="shared" si="93"/>
        <v>2670.5</v>
      </c>
      <c r="N287" s="60">
        <f t="shared" si="93"/>
        <v>2670.5</v>
      </c>
      <c r="O287" s="60">
        <f t="shared" si="93"/>
        <v>28961.8</v>
      </c>
    </row>
    <row r="288" spans="1:15" s="65" customFormat="1" ht="18.75" customHeight="1" x14ac:dyDescent="0.3">
      <c r="A288" s="142"/>
      <c r="B288" s="143"/>
      <c r="C288" s="146" t="s">
        <v>143</v>
      </c>
      <c r="D288" s="138">
        <v>2376.8000000000002</v>
      </c>
      <c r="E288" s="138">
        <v>2550.5</v>
      </c>
      <c r="F288" s="138">
        <v>2670.5</v>
      </c>
      <c r="G288" s="138">
        <v>2670.5</v>
      </c>
      <c r="H288" s="138">
        <v>2670.5</v>
      </c>
      <c r="I288" s="138">
        <v>2670.5</v>
      </c>
      <c r="J288" s="138">
        <v>2670.5</v>
      </c>
      <c r="K288" s="138">
        <v>2670.5</v>
      </c>
      <c r="L288" s="138">
        <v>2670.5</v>
      </c>
      <c r="M288" s="138">
        <v>2670.5</v>
      </c>
      <c r="N288" s="138">
        <v>2670.5</v>
      </c>
      <c r="O288" s="138">
        <f>D288+E288+F288+G288+H288+I288+J288+K288+L288+M288+N288</f>
        <v>28961.8</v>
      </c>
    </row>
    <row r="289" spans="1:15" ht="45.75" customHeight="1" x14ac:dyDescent="0.25">
      <c r="A289" s="142"/>
      <c r="B289" s="143"/>
      <c r="C289" s="146"/>
      <c r="D289" s="138"/>
      <c r="E289" s="138"/>
      <c r="F289" s="138"/>
      <c r="G289" s="138"/>
      <c r="H289" s="138"/>
      <c r="I289" s="138"/>
      <c r="J289" s="138"/>
      <c r="K289" s="138"/>
      <c r="L289" s="138"/>
      <c r="M289" s="138"/>
      <c r="N289" s="138"/>
      <c r="O289" s="138"/>
    </row>
    <row r="290" spans="1:15" s="61" customFormat="1" hidden="1" x14ac:dyDescent="0.3">
      <c r="A290" s="142"/>
      <c r="B290" s="143"/>
      <c r="C290" s="70" t="s">
        <v>20</v>
      </c>
      <c r="D290" s="62">
        <v>0</v>
      </c>
      <c r="E290" s="62">
        <v>0</v>
      </c>
      <c r="F290" s="68">
        <v>0</v>
      </c>
      <c r="G290" s="62">
        <v>0</v>
      </c>
      <c r="H290" s="62">
        <v>0</v>
      </c>
      <c r="I290" s="62"/>
      <c r="J290" s="62"/>
      <c r="K290" s="62"/>
      <c r="L290" s="62"/>
      <c r="M290" s="62"/>
      <c r="N290" s="62"/>
      <c r="O290" s="62">
        <v>0</v>
      </c>
    </row>
    <row r="291" spans="1:15" s="38" customFormat="1" ht="37.5" hidden="1" x14ac:dyDescent="0.3">
      <c r="A291" s="142"/>
      <c r="B291" s="143"/>
      <c r="C291" s="59" t="s">
        <v>21</v>
      </c>
      <c r="D291" s="62">
        <v>0</v>
      </c>
      <c r="E291" s="62">
        <v>0</v>
      </c>
      <c r="F291" s="68">
        <v>0</v>
      </c>
      <c r="G291" s="62">
        <v>0</v>
      </c>
      <c r="H291" s="62">
        <v>0</v>
      </c>
      <c r="I291" s="62"/>
      <c r="J291" s="62"/>
      <c r="K291" s="62"/>
      <c r="L291" s="62"/>
      <c r="M291" s="62"/>
      <c r="N291" s="62"/>
      <c r="O291" s="62">
        <v>0</v>
      </c>
    </row>
    <row r="292" spans="1:15" s="38" customFormat="1" ht="18.75" customHeight="1" x14ac:dyDescent="0.3">
      <c r="A292" s="142" t="s">
        <v>86</v>
      </c>
      <c r="B292" s="143" t="s">
        <v>181</v>
      </c>
      <c r="C292" s="59" t="s">
        <v>17</v>
      </c>
      <c r="D292" s="60">
        <f>D293+D297</f>
        <v>300399.46999999997</v>
      </c>
      <c r="E292" s="60">
        <f t="shared" ref="E292:N292" si="94">E297</f>
        <v>317001.90000000002</v>
      </c>
      <c r="F292" s="60">
        <f t="shared" si="94"/>
        <v>337460.4</v>
      </c>
      <c r="G292" s="60">
        <f t="shared" si="94"/>
        <v>356648.8</v>
      </c>
      <c r="H292" s="60">
        <f t="shared" si="94"/>
        <v>370230</v>
      </c>
      <c r="I292" s="60">
        <f t="shared" si="94"/>
        <v>370230</v>
      </c>
      <c r="J292" s="60">
        <f t="shared" si="94"/>
        <v>370230</v>
      </c>
      <c r="K292" s="60">
        <f t="shared" si="94"/>
        <v>370230</v>
      </c>
      <c r="L292" s="60">
        <f t="shared" si="94"/>
        <v>370230</v>
      </c>
      <c r="M292" s="60">
        <f t="shared" si="94"/>
        <v>370230</v>
      </c>
      <c r="N292" s="60">
        <f t="shared" si="94"/>
        <v>370230</v>
      </c>
      <c r="O292" s="60">
        <f>O293+O297</f>
        <v>3903120.57</v>
      </c>
    </row>
    <row r="293" spans="1:15" s="38" customFormat="1" x14ac:dyDescent="0.3">
      <c r="A293" s="142"/>
      <c r="B293" s="143"/>
      <c r="C293" s="66" t="s">
        <v>140</v>
      </c>
      <c r="D293" s="60">
        <f>D294</f>
        <v>9500</v>
      </c>
      <c r="E293" s="64" t="s">
        <v>129</v>
      </c>
      <c r="F293" s="64" t="s">
        <v>129</v>
      </c>
      <c r="G293" s="64" t="s">
        <v>129</v>
      </c>
      <c r="H293" s="64" t="s">
        <v>129</v>
      </c>
      <c r="I293" s="64" t="s">
        <v>129</v>
      </c>
      <c r="J293" s="64" t="s">
        <v>129</v>
      </c>
      <c r="K293" s="64" t="s">
        <v>129</v>
      </c>
      <c r="L293" s="64" t="s">
        <v>129</v>
      </c>
      <c r="M293" s="64" t="s">
        <v>129</v>
      </c>
      <c r="N293" s="64" t="s">
        <v>129</v>
      </c>
      <c r="O293" s="60">
        <f>O294</f>
        <v>9500</v>
      </c>
    </row>
    <row r="294" spans="1:15" s="38" customFormat="1" ht="18.75" customHeight="1" x14ac:dyDescent="0.3">
      <c r="A294" s="142"/>
      <c r="B294" s="143"/>
      <c r="C294" s="146" t="s">
        <v>143</v>
      </c>
      <c r="D294" s="138">
        <v>9500</v>
      </c>
      <c r="E294" s="147" t="s">
        <v>129</v>
      </c>
      <c r="F294" s="147" t="s">
        <v>129</v>
      </c>
      <c r="G294" s="147" t="s">
        <v>129</v>
      </c>
      <c r="H294" s="147" t="s">
        <v>129</v>
      </c>
      <c r="I294" s="147" t="s">
        <v>129</v>
      </c>
      <c r="J294" s="147" t="s">
        <v>129</v>
      </c>
      <c r="K294" s="147" t="s">
        <v>129</v>
      </c>
      <c r="L294" s="147" t="s">
        <v>129</v>
      </c>
      <c r="M294" s="147" t="s">
        <v>129</v>
      </c>
      <c r="N294" s="147" t="s">
        <v>129</v>
      </c>
      <c r="O294" s="138">
        <f>D294</f>
        <v>9500</v>
      </c>
    </row>
    <row r="295" spans="1:15" s="2" customFormat="1" ht="39.75" customHeight="1" x14ac:dyDescent="0.25">
      <c r="A295" s="142"/>
      <c r="B295" s="143"/>
      <c r="C295" s="146"/>
      <c r="D295" s="138"/>
      <c r="E295" s="147"/>
      <c r="F295" s="147"/>
      <c r="G295" s="147"/>
      <c r="H295" s="147"/>
      <c r="I295" s="147"/>
      <c r="J295" s="147"/>
      <c r="K295" s="147"/>
      <c r="L295" s="147"/>
      <c r="M295" s="147"/>
      <c r="N295" s="147"/>
      <c r="O295" s="138"/>
    </row>
    <row r="296" spans="1:15" s="2" customFormat="1" ht="37.5" hidden="1" customHeight="1" x14ac:dyDescent="0.25">
      <c r="A296" s="142"/>
      <c r="B296" s="143"/>
      <c r="C296" s="70" t="s">
        <v>131</v>
      </c>
      <c r="D296" s="62">
        <v>0</v>
      </c>
      <c r="E296" s="62">
        <v>0</v>
      </c>
      <c r="F296" s="62">
        <v>0</v>
      </c>
      <c r="G296" s="62">
        <v>0</v>
      </c>
      <c r="H296" s="62">
        <v>0</v>
      </c>
      <c r="I296" s="62">
        <v>0</v>
      </c>
      <c r="J296" s="62">
        <v>0</v>
      </c>
      <c r="K296" s="62">
        <v>0</v>
      </c>
      <c r="L296" s="62">
        <v>0</v>
      </c>
      <c r="M296" s="62">
        <v>0</v>
      </c>
      <c r="N296" s="62">
        <v>0</v>
      </c>
      <c r="O296" s="62">
        <v>0</v>
      </c>
    </row>
    <row r="297" spans="1:15" s="65" customFormat="1" x14ac:dyDescent="0.3">
      <c r="A297" s="142"/>
      <c r="B297" s="143"/>
      <c r="C297" s="59" t="s">
        <v>130</v>
      </c>
      <c r="D297" s="60">
        <f t="shared" ref="D297:O297" si="95">D299+D300</f>
        <v>290899.46999999997</v>
      </c>
      <c r="E297" s="60">
        <f t="shared" si="95"/>
        <v>317001.90000000002</v>
      </c>
      <c r="F297" s="60">
        <f t="shared" si="95"/>
        <v>337460.4</v>
      </c>
      <c r="G297" s="60">
        <f t="shared" si="95"/>
        <v>356648.8</v>
      </c>
      <c r="H297" s="60">
        <f t="shared" si="95"/>
        <v>370230</v>
      </c>
      <c r="I297" s="60">
        <f t="shared" si="95"/>
        <v>370230</v>
      </c>
      <c r="J297" s="60">
        <f t="shared" si="95"/>
        <v>370230</v>
      </c>
      <c r="K297" s="60">
        <f t="shared" si="95"/>
        <v>370230</v>
      </c>
      <c r="L297" s="60">
        <f t="shared" si="95"/>
        <v>370230</v>
      </c>
      <c r="M297" s="60">
        <f t="shared" si="95"/>
        <v>370230</v>
      </c>
      <c r="N297" s="60">
        <f t="shared" si="95"/>
        <v>370230</v>
      </c>
      <c r="O297" s="60">
        <f t="shared" si="95"/>
        <v>3893620.57</v>
      </c>
    </row>
    <row r="298" spans="1:15" s="65" customFormat="1" x14ac:dyDescent="0.3">
      <c r="A298" s="142"/>
      <c r="B298" s="143"/>
      <c r="C298" s="59" t="s">
        <v>126</v>
      </c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</row>
    <row r="299" spans="1:15" ht="37.5" x14ac:dyDescent="0.25">
      <c r="A299" s="142"/>
      <c r="B299" s="143"/>
      <c r="C299" s="59" t="s">
        <v>127</v>
      </c>
      <c r="D299" s="60">
        <v>88471.07</v>
      </c>
      <c r="E299" s="60">
        <v>99604.9</v>
      </c>
      <c r="F299" s="60">
        <v>107717.4</v>
      </c>
      <c r="G299" s="60">
        <v>120155.8</v>
      </c>
      <c r="H299" s="60">
        <v>124276</v>
      </c>
      <c r="I299" s="60">
        <v>124276</v>
      </c>
      <c r="J299" s="60">
        <v>124276</v>
      </c>
      <c r="K299" s="60">
        <v>124276</v>
      </c>
      <c r="L299" s="60">
        <v>124276</v>
      </c>
      <c r="M299" s="60">
        <v>124276</v>
      </c>
      <c r="N299" s="60">
        <v>124276</v>
      </c>
      <c r="O299" s="60">
        <f>D299+E299+F299+G299+H299+I299+J299+K299+L299+M299+N299</f>
        <v>1285881.17</v>
      </c>
    </row>
    <row r="300" spans="1:15" ht="37.5" x14ac:dyDescent="0.25">
      <c r="A300" s="142"/>
      <c r="B300" s="143"/>
      <c r="C300" s="59" t="s">
        <v>131</v>
      </c>
      <c r="D300" s="60">
        <v>202428.4</v>
      </c>
      <c r="E300" s="60">
        <v>217397</v>
      </c>
      <c r="F300" s="60">
        <v>229743</v>
      </c>
      <c r="G300" s="60">
        <v>236493</v>
      </c>
      <c r="H300" s="60">
        <v>245954</v>
      </c>
      <c r="I300" s="60">
        <v>245954</v>
      </c>
      <c r="J300" s="60">
        <v>245954</v>
      </c>
      <c r="K300" s="60">
        <v>245954</v>
      </c>
      <c r="L300" s="60">
        <v>245954</v>
      </c>
      <c r="M300" s="60">
        <v>245954</v>
      </c>
      <c r="N300" s="60">
        <v>245954</v>
      </c>
      <c r="O300" s="60">
        <f>D300+E300+F300+G300+H300+I300+J300+K300+L300+M300+N300</f>
        <v>2607739.4</v>
      </c>
    </row>
    <row r="301" spans="1:15" s="61" customFormat="1" ht="12.75" hidden="1" customHeight="1" x14ac:dyDescent="0.3">
      <c r="A301" s="142"/>
      <c r="B301" s="143"/>
      <c r="C301" s="59" t="s">
        <v>20</v>
      </c>
      <c r="D301" s="62">
        <v>0</v>
      </c>
      <c r="E301" s="62">
        <v>0</v>
      </c>
      <c r="F301" s="68">
        <v>0</v>
      </c>
      <c r="G301" s="68">
        <v>0</v>
      </c>
      <c r="H301" s="68">
        <v>0</v>
      </c>
      <c r="I301" s="68"/>
      <c r="J301" s="68"/>
      <c r="K301" s="68"/>
      <c r="L301" s="68"/>
      <c r="M301" s="68"/>
      <c r="N301" s="68"/>
      <c r="O301" s="68">
        <v>0</v>
      </c>
    </row>
    <row r="302" spans="1:15" s="61" customFormat="1" ht="37.5" hidden="1" x14ac:dyDescent="0.3">
      <c r="A302" s="142"/>
      <c r="B302" s="143"/>
      <c r="C302" s="59" t="s">
        <v>21</v>
      </c>
      <c r="D302" s="62">
        <v>0</v>
      </c>
      <c r="E302" s="62">
        <v>0</v>
      </c>
      <c r="F302" s="68">
        <v>0</v>
      </c>
      <c r="G302" s="68">
        <v>0</v>
      </c>
      <c r="H302" s="68">
        <v>0</v>
      </c>
      <c r="I302" s="68"/>
      <c r="J302" s="68"/>
      <c r="K302" s="68"/>
      <c r="L302" s="68"/>
      <c r="M302" s="68"/>
      <c r="N302" s="68"/>
      <c r="O302" s="68">
        <v>0</v>
      </c>
    </row>
    <row r="303" spans="1:15" s="38" customFormat="1" ht="55.5" customHeight="1" x14ac:dyDescent="0.3">
      <c r="A303" s="109" t="s">
        <v>88</v>
      </c>
      <c r="B303" s="110" t="s">
        <v>182</v>
      </c>
      <c r="C303" s="59" t="s">
        <v>127</v>
      </c>
      <c r="D303" s="64" t="s">
        <v>136</v>
      </c>
      <c r="E303" s="60" t="s">
        <v>129</v>
      </c>
      <c r="F303" s="60" t="s">
        <v>129</v>
      </c>
      <c r="G303" s="60" t="s">
        <v>129</v>
      </c>
      <c r="H303" s="60" t="s">
        <v>129</v>
      </c>
      <c r="I303" s="60" t="s">
        <v>129</v>
      </c>
      <c r="J303" s="60" t="s">
        <v>129</v>
      </c>
      <c r="K303" s="60" t="s">
        <v>129</v>
      </c>
      <c r="L303" s="60" t="s">
        <v>129</v>
      </c>
      <c r="M303" s="60" t="s">
        <v>129</v>
      </c>
      <c r="N303" s="60" t="s">
        <v>129</v>
      </c>
      <c r="O303" s="64" t="s">
        <v>136</v>
      </c>
    </row>
    <row r="304" spans="1:15" s="38" customFormat="1" ht="69" customHeight="1" x14ac:dyDescent="0.3">
      <c r="A304" s="57" t="s">
        <v>90</v>
      </c>
      <c r="B304" s="58" t="s">
        <v>156</v>
      </c>
      <c r="C304" s="59" t="s">
        <v>127</v>
      </c>
      <c r="D304" s="64" t="s">
        <v>136</v>
      </c>
      <c r="E304" s="62" t="s">
        <v>129</v>
      </c>
      <c r="F304" s="62" t="s">
        <v>129</v>
      </c>
      <c r="G304" s="62" t="s">
        <v>129</v>
      </c>
      <c r="H304" s="62" t="s">
        <v>129</v>
      </c>
      <c r="I304" s="62" t="s">
        <v>129</v>
      </c>
      <c r="J304" s="62" t="s">
        <v>129</v>
      </c>
      <c r="K304" s="62" t="s">
        <v>129</v>
      </c>
      <c r="L304" s="62" t="s">
        <v>129</v>
      </c>
      <c r="M304" s="62" t="s">
        <v>129</v>
      </c>
      <c r="N304" s="62" t="s">
        <v>129</v>
      </c>
      <c r="O304" s="64" t="s">
        <v>136</v>
      </c>
    </row>
    <row r="305" spans="1:15" s="61" customFormat="1" ht="18.75" customHeight="1" x14ac:dyDescent="0.3">
      <c r="A305" s="142" t="s">
        <v>183</v>
      </c>
      <c r="B305" s="143" t="s">
        <v>154</v>
      </c>
      <c r="C305" s="59" t="s">
        <v>17</v>
      </c>
      <c r="D305" s="62" t="s">
        <v>129</v>
      </c>
      <c r="E305" s="60">
        <f t="shared" ref="E305:O305" si="96">E306+E308</f>
        <v>11025</v>
      </c>
      <c r="F305" s="60">
        <f t="shared" si="96"/>
        <v>8000</v>
      </c>
      <c r="G305" s="60">
        <f t="shared" si="96"/>
        <v>22000</v>
      </c>
      <c r="H305" s="60">
        <f t="shared" si="96"/>
        <v>17000</v>
      </c>
      <c r="I305" s="60">
        <f t="shared" si="96"/>
        <v>17000</v>
      </c>
      <c r="J305" s="60">
        <f t="shared" si="96"/>
        <v>17000</v>
      </c>
      <c r="K305" s="60">
        <f t="shared" si="96"/>
        <v>17000</v>
      </c>
      <c r="L305" s="60">
        <f t="shared" si="96"/>
        <v>17000</v>
      </c>
      <c r="M305" s="60">
        <f t="shared" si="96"/>
        <v>17000</v>
      </c>
      <c r="N305" s="60">
        <f t="shared" si="96"/>
        <v>17000</v>
      </c>
      <c r="O305" s="60">
        <f t="shared" si="96"/>
        <v>160025</v>
      </c>
    </row>
    <row r="306" spans="1:15" s="61" customFormat="1" ht="25.5" customHeight="1" x14ac:dyDescent="0.3">
      <c r="A306" s="142"/>
      <c r="B306" s="143"/>
      <c r="C306" s="66" t="s">
        <v>140</v>
      </c>
      <c r="D306" s="62" t="s">
        <v>129</v>
      </c>
      <c r="E306" s="60">
        <f t="shared" ref="E306:O306" si="97">E307</f>
        <v>10914.7</v>
      </c>
      <c r="F306" s="60">
        <f t="shared" si="97"/>
        <v>7520</v>
      </c>
      <c r="G306" s="60">
        <f t="shared" si="97"/>
        <v>20680</v>
      </c>
      <c r="H306" s="60">
        <f t="shared" si="97"/>
        <v>15980</v>
      </c>
      <c r="I306" s="60">
        <f t="shared" si="97"/>
        <v>15980</v>
      </c>
      <c r="J306" s="60">
        <f t="shared" si="97"/>
        <v>15980</v>
      </c>
      <c r="K306" s="60">
        <f t="shared" si="97"/>
        <v>15980</v>
      </c>
      <c r="L306" s="60">
        <f t="shared" si="97"/>
        <v>15980</v>
      </c>
      <c r="M306" s="60">
        <f t="shared" si="97"/>
        <v>15980</v>
      </c>
      <c r="N306" s="60">
        <f t="shared" si="97"/>
        <v>15980</v>
      </c>
      <c r="O306" s="60">
        <f t="shared" si="97"/>
        <v>150974.70000000001</v>
      </c>
    </row>
    <row r="307" spans="1:15" s="61" customFormat="1" ht="58.5" customHeight="1" x14ac:dyDescent="0.3">
      <c r="A307" s="142"/>
      <c r="B307" s="143"/>
      <c r="C307" s="59" t="s">
        <v>143</v>
      </c>
      <c r="D307" s="62" t="s">
        <v>129</v>
      </c>
      <c r="E307" s="60">
        <v>10914.7</v>
      </c>
      <c r="F307" s="60">
        <v>7520</v>
      </c>
      <c r="G307" s="60">
        <v>20680</v>
      </c>
      <c r="H307" s="60">
        <v>15980</v>
      </c>
      <c r="I307" s="60">
        <v>15980</v>
      </c>
      <c r="J307" s="60">
        <v>15980</v>
      </c>
      <c r="K307" s="60">
        <v>15980</v>
      </c>
      <c r="L307" s="60">
        <v>15980</v>
      </c>
      <c r="M307" s="60">
        <v>15980</v>
      </c>
      <c r="N307" s="60">
        <v>15980</v>
      </c>
      <c r="O307" s="60">
        <f>E307+F307+G307+H307+I307+J307+K307+L307+M307+N307</f>
        <v>150974.70000000001</v>
      </c>
    </row>
    <row r="308" spans="1:15" s="61" customFormat="1" ht="24" customHeight="1" x14ac:dyDescent="0.3">
      <c r="A308" s="142"/>
      <c r="B308" s="143"/>
      <c r="C308" s="78" t="s">
        <v>19</v>
      </c>
      <c r="D308" s="62" t="s">
        <v>129</v>
      </c>
      <c r="E308" s="60">
        <f t="shared" ref="E308:O308" si="98">E309</f>
        <v>110.3</v>
      </c>
      <c r="F308" s="60">
        <f t="shared" si="98"/>
        <v>480</v>
      </c>
      <c r="G308" s="60">
        <f t="shared" si="98"/>
        <v>1320</v>
      </c>
      <c r="H308" s="60">
        <f t="shared" si="98"/>
        <v>1020</v>
      </c>
      <c r="I308" s="60">
        <f t="shared" si="98"/>
        <v>1020</v>
      </c>
      <c r="J308" s="60">
        <f t="shared" si="98"/>
        <v>1020</v>
      </c>
      <c r="K308" s="60">
        <f t="shared" si="98"/>
        <v>1020</v>
      </c>
      <c r="L308" s="60">
        <f t="shared" si="98"/>
        <v>1020</v>
      </c>
      <c r="M308" s="60">
        <f t="shared" si="98"/>
        <v>1020</v>
      </c>
      <c r="N308" s="60">
        <f t="shared" si="98"/>
        <v>1020</v>
      </c>
      <c r="O308" s="60">
        <f t="shared" si="98"/>
        <v>9050.2999999999993</v>
      </c>
    </row>
    <row r="309" spans="1:15" s="61" customFormat="1" ht="64.5" customHeight="1" x14ac:dyDescent="0.3">
      <c r="A309" s="142"/>
      <c r="B309" s="143"/>
      <c r="C309" s="59" t="s">
        <v>143</v>
      </c>
      <c r="D309" s="62" t="s">
        <v>129</v>
      </c>
      <c r="E309" s="60">
        <v>110.3</v>
      </c>
      <c r="F309" s="60">
        <v>480</v>
      </c>
      <c r="G309" s="60">
        <v>1320</v>
      </c>
      <c r="H309" s="60">
        <v>1020</v>
      </c>
      <c r="I309" s="60">
        <v>1020</v>
      </c>
      <c r="J309" s="60">
        <v>1020</v>
      </c>
      <c r="K309" s="60">
        <v>1020</v>
      </c>
      <c r="L309" s="60">
        <v>1020</v>
      </c>
      <c r="M309" s="60">
        <v>1020</v>
      </c>
      <c r="N309" s="60">
        <v>1020</v>
      </c>
      <c r="O309" s="60">
        <f>E309+F309+G309+H309+I309+J309+K309+L309+M309+N309</f>
        <v>9050.2999999999993</v>
      </c>
    </row>
    <row r="310" spans="1:15" s="61" customFormat="1" ht="18.75" customHeight="1" x14ac:dyDescent="0.3">
      <c r="A310" s="142" t="s">
        <v>91</v>
      </c>
      <c r="B310" s="143" t="s">
        <v>184</v>
      </c>
      <c r="C310" s="59" t="s">
        <v>17</v>
      </c>
      <c r="D310" s="60">
        <f>D315+D321</f>
        <v>211042.4</v>
      </c>
      <c r="E310" s="60">
        <f>E311+E315+E321</f>
        <v>316161.91999999998</v>
      </c>
      <c r="F310" s="60">
        <f>F311+F315+F321</f>
        <v>374399.62</v>
      </c>
      <c r="G310" s="60">
        <f t="shared" ref="G310:N310" si="99">G315+G321</f>
        <v>325599.32</v>
      </c>
      <c r="H310" s="60">
        <f t="shared" si="99"/>
        <v>325969.21999999997</v>
      </c>
      <c r="I310" s="60">
        <f t="shared" si="99"/>
        <v>325969.21999999997</v>
      </c>
      <c r="J310" s="60">
        <f t="shared" si="99"/>
        <v>325969.21999999997</v>
      </c>
      <c r="K310" s="60">
        <f t="shared" si="99"/>
        <v>325969.21999999997</v>
      </c>
      <c r="L310" s="60">
        <f t="shared" si="99"/>
        <v>325969.21999999997</v>
      </c>
      <c r="M310" s="60">
        <f t="shared" si="99"/>
        <v>325969.21999999997</v>
      </c>
      <c r="N310" s="60">
        <f t="shared" si="99"/>
        <v>325969.21999999997</v>
      </c>
      <c r="O310" s="60">
        <f>O311+O315+O321</f>
        <v>3508987.7999999993</v>
      </c>
    </row>
    <row r="311" spans="1:15" s="61" customFormat="1" x14ac:dyDescent="0.3">
      <c r="A311" s="142"/>
      <c r="B311" s="143"/>
      <c r="C311" s="66" t="s">
        <v>140</v>
      </c>
      <c r="D311" s="95" t="s">
        <v>129</v>
      </c>
      <c r="E311" s="60">
        <f t="shared" ref="E311:O311" si="100">E313+E314</f>
        <v>5326.07</v>
      </c>
      <c r="F311" s="60">
        <f t="shared" si="100"/>
        <v>8240.9</v>
      </c>
      <c r="G311" s="60">
        <f t="shared" si="100"/>
        <v>0</v>
      </c>
      <c r="H311" s="60">
        <f t="shared" si="100"/>
        <v>0</v>
      </c>
      <c r="I311" s="60">
        <f t="shared" si="100"/>
        <v>0</v>
      </c>
      <c r="J311" s="60">
        <f t="shared" si="100"/>
        <v>0</v>
      </c>
      <c r="K311" s="60">
        <f t="shared" si="100"/>
        <v>0</v>
      </c>
      <c r="L311" s="60">
        <f t="shared" si="100"/>
        <v>0</v>
      </c>
      <c r="M311" s="60">
        <f t="shared" si="100"/>
        <v>0</v>
      </c>
      <c r="N311" s="60">
        <f t="shared" si="100"/>
        <v>0</v>
      </c>
      <c r="O311" s="60">
        <f t="shared" si="100"/>
        <v>13566.970000000001</v>
      </c>
    </row>
    <row r="312" spans="1:15" s="61" customFormat="1" x14ac:dyDescent="0.3">
      <c r="A312" s="142"/>
      <c r="B312" s="143"/>
      <c r="C312" s="96" t="s">
        <v>126</v>
      </c>
      <c r="D312" s="97"/>
      <c r="E312" s="60"/>
      <c r="F312" s="98"/>
      <c r="G312" s="99"/>
      <c r="H312" s="99"/>
      <c r="I312" s="99"/>
      <c r="J312" s="99"/>
      <c r="K312" s="99"/>
      <c r="L312" s="99"/>
      <c r="M312" s="99"/>
      <c r="N312" s="99"/>
      <c r="O312" s="60"/>
    </row>
    <row r="313" spans="1:15" s="63" customFormat="1" ht="37.5" customHeight="1" x14ac:dyDescent="0.2">
      <c r="A313" s="142"/>
      <c r="B313" s="143"/>
      <c r="C313" s="100" t="s">
        <v>127</v>
      </c>
      <c r="D313" s="95" t="s">
        <v>129</v>
      </c>
      <c r="E313" s="81">
        <f t="shared" ref="E313:N313" si="101">E334</f>
        <v>690</v>
      </c>
      <c r="F313" s="72">
        <f t="shared" si="101"/>
        <v>917.2</v>
      </c>
      <c r="G313" s="72">
        <f t="shared" si="101"/>
        <v>0</v>
      </c>
      <c r="H313" s="72">
        <f t="shared" si="101"/>
        <v>0</v>
      </c>
      <c r="I313" s="72">
        <f t="shared" si="101"/>
        <v>0</v>
      </c>
      <c r="J313" s="72">
        <f t="shared" si="101"/>
        <v>0</v>
      </c>
      <c r="K313" s="72">
        <f t="shared" si="101"/>
        <v>0</v>
      </c>
      <c r="L313" s="72">
        <f t="shared" si="101"/>
        <v>0</v>
      </c>
      <c r="M313" s="72">
        <f t="shared" si="101"/>
        <v>0</v>
      </c>
      <c r="N313" s="72">
        <f t="shared" si="101"/>
        <v>0</v>
      </c>
      <c r="O313" s="81">
        <f>E313+F313+G313+H313+I313+J313+K313+L313+M313+N313</f>
        <v>1607.2</v>
      </c>
    </row>
    <row r="314" spans="1:15" s="63" customFormat="1" ht="62.25" customHeight="1" x14ac:dyDescent="0.2">
      <c r="A314" s="142"/>
      <c r="B314" s="143"/>
      <c r="C314" s="96" t="s">
        <v>128</v>
      </c>
      <c r="D314" s="95" t="s">
        <v>129</v>
      </c>
      <c r="E314" s="81">
        <f t="shared" ref="E314:N314" si="102">E335</f>
        <v>4636.07</v>
      </c>
      <c r="F314" s="72">
        <f t="shared" si="102"/>
        <v>7323.7</v>
      </c>
      <c r="G314" s="72">
        <f t="shared" si="102"/>
        <v>0</v>
      </c>
      <c r="H314" s="72">
        <f t="shared" si="102"/>
        <v>0</v>
      </c>
      <c r="I314" s="72">
        <f t="shared" si="102"/>
        <v>0</v>
      </c>
      <c r="J314" s="72">
        <f t="shared" si="102"/>
        <v>0</v>
      </c>
      <c r="K314" s="72">
        <f t="shared" si="102"/>
        <v>0</v>
      </c>
      <c r="L314" s="72">
        <f t="shared" si="102"/>
        <v>0</v>
      </c>
      <c r="M314" s="72">
        <f t="shared" si="102"/>
        <v>0</v>
      </c>
      <c r="N314" s="72">
        <f t="shared" si="102"/>
        <v>0</v>
      </c>
      <c r="O314" s="81">
        <f>E314+F314+G314+H314+I314+J314+K314+L314+M314+N314</f>
        <v>11959.77</v>
      </c>
    </row>
    <row r="315" spans="1:15" s="61" customFormat="1" x14ac:dyDescent="0.3">
      <c r="A315" s="142"/>
      <c r="B315" s="143"/>
      <c r="C315" s="70" t="s">
        <v>130</v>
      </c>
      <c r="D315" s="60">
        <f t="shared" ref="D315:O315" si="103">D317+D318+D319+D320</f>
        <v>211042.4</v>
      </c>
      <c r="E315" s="60">
        <f t="shared" si="103"/>
        <v>310053.13</v>
      </c>
      <c r="F315" s="60">
        <f t="shared" si="103"/>
        <v>365403.1</v>
      </c>
      <c r="G315" s="60">
        <f t="shared" si="103"/>
        <v>324843.7</v>
      </c>
      <c r="H315" s="60">
        <f t="shared" si="103"/>
        <v>325213.59999999998</v>
      </c>
      <c r="I315" s="60">
        <f t="shared" si="103"/>
        <v>325213.59999999998</v>
      </c>
      <c r="J315" s="60">
        <f t="shared" si="103"/>
        <v>325213.59999999998</v>
      </c>
      <c r="K315" s="60">
        <f t="shared" si="103"/>
        <v>325213.59999999998</v>
      </c>
      <c r="L315" s="60">
        <f t="shared" si="103"/>
        <v>325213.59999999998</v>
      </c>
      <c r="M315" s="60">
        <f t="shared" si="103"/>
        <v>325213.59999999998</v>
      </c>
      <c r="N315" s="60">
        <f t="shared" si="103"/>
        <v>325213.59999999998</v>
      </c>
      <c r="O315" s="60">
        <f t="shared" si="103"/>
        <v>3487837.5299999993</v>
      </c>
    </row>
    <row r="316" spans="1:15" s="61" customFormat="1" x14ac:dyDescent="0.3">
      <c r="A316" s="142"/>
      <c r="B316" s="143"/>
      <c r="C316" s="59" t="s">
        <v>126</v>
      </c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</row>
    <row r="317" spans="1:15" s="63" customFormat="1" ht="37.5" x14ac:dyDescent="0.2">
      <c r="A317" s="142"/>
      <c r="B317" s="143"/>
      <c r="C317" s="59" t="s">
        <v>127</v>
      </c>
      <c r="D317" s="60">
        <f>D329+D344</f>
        <v>7620</v>
      </c>
      <c r="E317" s="60">
        <f>E329+E338+E344</f>
        <v>21162.9</v>
      </c>
      <c r="F317" s="60">
        <f>F329+F338+F344</f>
        <v>15310.4</v>
      </c>
      <c r="G317" s="60">
        <f t="shared" ref="G317:N317" si="104">G329+G344</f>
        <v>23757.8</v>
      </c>
      <c r="H317" s="60">
        <f t="shared" si="104"/>
        <v>23757.8</v>
      </c>
      <c r="I317" s="60">
        <f t="shared" si="104"/>
        <v>23757.8</v>
      </c>
      <c r="J317" s="60">
        <f t="shared" si="104"/>
        <v>23757.8</v>
      </c>
      <c r="K317" s="60">
        <f t="shared" si="104"/>
        <v>23757.8</v>
      </c>
      <c r="L317" s="60">
        <f t="shared" si="104"/>
        <v>23757.8</v>
      </c>
      <c r="M317" s="60">
        <f t="shared" si="104"/>
        <v>23757.8</v>
      </c>
      <c r="N317" s="60">
        <f t="shared" si="104"/>
        <v>23757.8</v>
      </c>
      <c r="O317" s="60">
        <f>D317+E317+F317+G317+H317+I317+J317+K317+L317+M317+N317</f>
        <v>234155.69999999995</v>
      </c>
    </row>
    <row r="318" spans="1:15" s="63" customFormat="1" ht="56.25" x14ac:dyDescent="0.2">
      <c r="A318" s="142"/>
      <c r="B318" s="143"/>
      <c r="C318" s="59" t="s">
        <v>132</v>
      </c>
      <c r="D318" s="60">
        <f t="shared" ref="D318:N318" si="105">D345</f>
        <v>14293.6</v>
      </c>
      <c r="E318" s="60">
        <f t="shared" si="105"/>
        <v>23578.9</v>
      </c>
      <c r="F318" s="60">
        <f t="shared" si="105"/>
        <v>30907.7</v>
      </c>
      <c r="G318" s="60">
        <f t="shared" si="105"/>
        <v>32592.7</v>
      </c>
      <c r="H318" s="60">
        <f t="shared" si="105"/>
        <v>32592.7</v>
      </c>
      <c r="I318" s="60">
        <f t="shared" si="105"/>
        <v>32592.7</v>
      </c>
      <c r="J318" s="60">
        <f t="shared" si="105"/>
        <v>32592.7</v>
      </c>
      <c r="K318" s="60">
        <f t="shared" si="105"/>
        <v>32592.7</v>
      </c>
      <c r="L318" s="60">
        <f t="shared" si="105"/>
        <v>32592.7</v>
      </c>
      <c r="M318" s="60">
        <f t="shared" si="105"/>
        <v>32592.7</v>
      </c>
      <c r="N318" s="60">
        <f t="shared" si="105"/>
        <v>32592.7</v>
      </c>
      <c r="O318" s="60">
        <f>D318+E318+F318+G318+H318+I318+J318+K318+L318+M318+N318</f>
        <v>329521.80000000005</v>
      </c>
    </row>
    <row r="319" spans="1:15" s="63" customFormat="1" ht="56.25" x14ac:dyDescent="0.2">
      <c r="A319" s="142"/>
      <c r="B319" s="143"/>
      <c r="C319" s="59" t="s">
        <v>133</v>
      </c>
      <c r="D319" s="60">
        <f t="shared" ref="D319:N319" si="106">D346</f>
        <v>1170.2</v>
      </c>
      <c r="E319" s="60">
        <f t="shared" si="106"/>
        <v>11966.3</v>
      </c>
      <c r="F319" s="60">
        <f t="shared" si="106"/>
        <v>18355.7</v>
      </c>
      <c r="G319" s="60">
        <f t="shared" si="106"/>
        <v>15755.7</v>
      </c>
      <c r="H319" s="60">
        <f t="shared" si="106"/>
        <v>15755.7</v>
      </c>
      <c r="I319" s="60">
        <f t="shared" si="106"/>
        <v>15755.7</v>
      </c>
      <c r="J319" s="60">
        <f t="shared" si="106"/>
        <v>15755.7</v>
      </c>
      <c r="K319" s="60">
        <f t="shared" si="106"/>
        <v>15755.7</v>
      </c>
      <c r="L319" s="60">
        <f t="shared" si="106"/>
        <v>15755.7</v>
      </c>
      <c r="M319" s="60">
        <f t="shared" si="106"/>
        <v>15755.7</v>
      </c>
      <c r="N319" s="60">
        <f t="shared" si="106"/>
        <v>15755.7</v>
      </c>
      <c r="O319" s="60">
        <f>D319+E319+F319+G319+H319+I319+J319+K319+L319+M319+N319</f>
        <v>157537.80000000002</v>
      </c>
    </row>
    <row r="320" spans="1:15" s="63" customFormat="1" ht="63" customHeight="1" x14ac:dyDescent="0.2">
      <c r="A320" s="142"/>
      <c r="B320" s="143"/>
      <c r="C320" s="59" t="s">
        <v>128</v>
      </c>
      <c r="D320" s="60">
        <f>D324+D330+D347</f>
        <v>187958.6</v>
      </c>
      <c r="E320" s="60">
        <f>E324+E330+E339+E347</f>
        <v>253345.03</v>
      </c>
      <c r="F320" s="60">
        <f>F324+F330+F339+F347</f>
        <v>300829.3</v>
      </c>
      <c r="G320" s="60">
        <f t="shared" ref="G320:N320" si="107">G324+G330+G347</f>
        <v>252737.5</v>
      </c>
      <c r="H320" s="60">
        <f t="shared" si="107"/>
        <v>253107.4</v>
      </c>
      <c r="I320" s="60">
        <f t="shared" si="107"/>
        <v>253107.4</v>
      </c>
      <c r="J320" s="60">
        <f t="shared" si="107"/>
        <v>253107.4</v>
      </c>
      <c r="K320" s="60">
        <f t="shared" si="107"/>
        <v>253107.4</v>
      </c>
      <c r="L320" s="60">
        <f t="shared" si="107"/>
        <v>253107.4</v>
      </c>
      <c r="M320" s="60">
        <f t="shared" si="107"/>
        <v>253107.4</v>
      </c>
      <c r="N320" s="60">
        <f t="shared" si="107"/>
        <v>253107.4</v>
      </c>
      <c r="O320" s="60">
        <f>D320+E320+F320+G320+H320+I320+J320+K320+L320+M320+N320</f>
        <v>2766622.2299999995</v>
      </c>
    </row>
    <row r="321" spans="1:15" s="61" customFormat="1" x14ac:dyDescent="0.3">
      <c r="A321" s="142"/>
      <c r="B321" s="143"/>
      <c r="C321" s="59" t="s">
        <v>20</v>
      </c>
      <c r="D321" s="60">
        <f t="shared" ref="D321:N321" si="108">D348</f>
        <v>0</v>
      </c>
      <c r="E321" s="60">
        <f t="shared" si="108"/>
        <v>782.72</v>
      </c>
      <c r="F321" s="60">
        <f t="shared" si="108"/>
        <v>755.62</v>
      </c>
      <c r="G321" s="60">
        <f t="shared" si="108"/>
        <v>755.62</v>
      </c>
      <c r="H321" s="60">
        <f t="shared" si="108"/>
        <v>755.62</v>
      </c>
      <c r="I321" s="60">
        <f t="shared" si="108"/>
        <v>755.62</v>
      </c>
      <c r="J321" s="60">
        <f t="shared" si="108"/>
        <v>755.62</v>
      </c>
      <c r="K321" s="60">
        <f t="shared" si="108"/>
        <v>755.62</v>
      </c>
      <c r="L321" s="60">
        <f t="shared" si="108"/>
        <v>755.62</v>
      </c>
      <c r="M321" s="60">
        <f t="shared" si="108"/>
        <v>755.62</v>
      </c>
      <c r="N321" s="60">
        <f t="shared" si="108"/>
        <v>755.62</v>
      </c>
      <c r="O321" s="60">
        <f>D321+E321+F321+G321+H321+I321+J321+K321+L321+M321+N321</f>
        <v>7583.2999999999993</v>
      </c>
    </row>
    <row r="322" spans="1:15" s="61" customFormat="1" ht="18.75" customHeight="1" x14ac:dyDescent="0.3">
      <c r="A322" s="142" t="s">
        <v>94</v>
      </c>
      <c r="B322" s="143" t="s">
        <v>185</v>
      </c>
      <c r="C322" s="59" t="s">
        <v>17</v>
      </c>
      <c r="D322" s="60">
        <f t="shared" ref="D322:O323" si="109">D323</f>
        <v>41853.4</v>
      </c>
      <c r="E322" s="60">
        <f t="shared" si="109"/>
        <v>40457.300000000003</v>
      </c>
      <c r="F322" s="60">
        <f t="shared" si="109"/>
        <v>60604.3</v>
      </c>
      <c r="G322" s="60">
        <f t="shared" si="109"/>
        <v>37812.1</v>
      </c>
      <c r="H322" s="60">
        <f t="shared" si="109"/>
        <v>37812.1</v>
      </c>
      <c r="I322" s="60">
        <f t="shared" si="109"/>
        <v>37812.1</v>
      </c>
      <c r="J322" s="60">
        <f t="shared" si="109"/>
        <v>37812.1</v>
      </c>
      <c r="K322" s="60">
        <f t="shared" si="109"/>
        <v>37812.1</v>
      </c>
      <c r="L322" s="60">
        <f t="shared" si="109"/>
        <v>37812.1</v>
      </c>
      <c r="M322" s="60">
        <f t="shared" si="109"/>
        <v>37812.1</v>
      </c>
      <c r="N322" s="60">
        <f t="shared" si="109"/>
        <v>37812.1</v>
      </c>
      <c r="O322" s="60">
        <f t="shared" si="109"/>
        <v>445411.79999999993</v>
      </c>
    </row>
    <row r="323" spans="1:15" s="61" customFormat="1" x14ac:dyDescent="0.3">
      <c r="A323" s="142"/>
      <c r="B323" s="143"/>
      <c r="C323" s="66" t="s">
        <v>130</v>
      </c>
      <c r="D323" s="60">
        <f t="shared" si="109"/>
        <v>41853.4</v>
      </c>
      <c r="E323" s="60">
        <f t="shared" si="109"/>
        <v>40457.300000000003</v>
      </c>
      <c r="F323" s="60">
        <f t="shared" si="109"/>
        <v>60604.3</v>
      </c>
      <c r="G323" s="60">
        <f t="shared" si="109"/>
        <v>37812.1</v>
      </c>
      <c r="H323" s="60">
        <f t="shared" si="109"/>
        <v>37812.1</v>
      </c>
      <c r="I323" s="60">
        <f t="shared" si="109"/>
        <v>37812.1</v>
      </c>
      <c r="J323" s="60">
        <f t="shared" si="109"/>
        <v>37812.1</v>
      </c>
      <c r="K323" s="60">
        <f t="shared" si="109"/>
        <v>37812.1</v>
      </c>
      <c r="L323" s="60">
        <f t="shared" si="109"/>
        <v>37812.1</v>
      </c>
      <c r="M323" s="60">
        <f t="shared" si="109"/>
        <v>37812.1</v>
      </c>
      <c r="N323" s="60">
        <f t="shared" si="109"/>
        <v>37812.1</v>
      </c>
      <c r="O323" s="60">
        <f t="shared" si="109"/>
        <v>445411.79999999993</v>
      </c>
    </row>
    <row r="324" spans="1:15" s="61" customFormat="1" ht="18.75" customHeight="1" x14ac:dyDescent="0.3">
      <c r="A324" s="142"/>
      <c r="B324" s="143"/>
      <c r="C324" s="146" t="s">
        <v>186</v>
      </c>
      <c r="D324" s="138">
        <v>41853.4</v>
      </c>
      <c r="E324" s="138">
        <v>40457.300000000003</v>
      </c>
      <c r="F324" s="138">
        <v>60604.3</v>
      </c>
      <c r="G324" s="138">
        <v>37812.1</v>
      </c>
      <c r="H324" s="138">
        <v>37812.1</v>
      </c>
      <c r="I324" s="138">
        <v>37812.1</v>
      </c>
      <c r="J324" s="138">
        <v>37812.1</v>
      </c>
      <c r="K324" s="138">
        <v>37812.1</v>
      </c>
      <c r="L324" s="138">
        <v>37812.1</v>
      </c>
      <c r="M324" s="138">
        <v>37812.1</v>
      </c>
      <c r="N324" s="138">
        <v>37812.1</v>
      </c>
      <c r="O324" s="138">
        <f>D324+E324+F324+G324+H324+I324+J324+K324+L324+M324+N324</f>
        <v>445411.79999999993</v>
      </c>
    </row>
    <row r="325" spans="1:15" s="61" customFormat="1" ht="64.5" customHeight="1" x14ac:dyDescent="0.3">
      <c r="A325" s="142"/>
      <c r="B325" s="143"/>
      <c r="C325" s="146"/>
      <c r="D325" s="138"/>
      <c r="E325" s="138"/>
      <c r="F325" s="138"/>
      <c r="G325" s="138"/>
      <c r="H325" s="138"/>
      <c r="I325" s="138"/>
      <c r="J325" s="138"/>
      <c r="K325" s="138"/>
      <c r="L325" s="138"/>
      <c r="M325" s="138"/>
      <c r="N325" s="138"/>
      <c r="O325" s="138"/>
    </row>
    <row r="326" spans="1:15" s="61" customFormat="1" ht="18.75" customHeight="1" x14ac:dyDescent="0.3">
      <c r="A326" s="142" t="s">
        <v>96</v>
      </c>
      <c r="B326" s="143" t="s">
        <v>187</v>
      </c>
      <c r="C326" s="59" t="s">
        <v>17</v>
      </c>
      <c r="D326" s="60">
        <f t="shared" ref="D326:O326" si="110">D327</f>
        <v>110</v>
      </c>
      <c r="E326" s="60">
        <f t="shared" si="110"/>
        <v>110</v>
      </c>
      <c r="F326" s="60">
        <f t="shared" si="110"/>
        <v>110</v>
      </c>
      <c r="G326" s="60">
        <f t="shared" si="110"/>
        <v>110</v>
      </c>
      <c r="H326" s="60">
        <f t="shared" si="110"/>
        <v>110</v>
      </c>
      <c r="I326" s="60">
        <f t="shared" si="110"/>
        <v>110</v>
      </c>
      <c r="J326" s="60">
        <f t="shared" si="110"/>
        <v>110</v>
      </c>
      <c r="K326" s="60">
        <f t="shared" si="110"/>
        <v>110</v>
      </c>
      <c r="L326" s="60">
        <f t="shared" si="110"/>
        <v>110</v>
      </c>
      <c r="M326" s="60">
        <f t="shared" si="110"/>
        <v>110</v>
      </c>
      <c r="N326" s="60">
        <f t="shared" si="110"/>
        <v>110</v>
      </c>
      <c r="O326" s="60">
        <f t="shared" si="110"/>
        <v>1210</v>
      </c>
    </row>
    <row r="327" spans="1:15" s="61" customFormat="1" x14ac:dyDescent="0.3">
      <c r="A327" s="142"/>
      <c r="B327" s="143"/>
      <c r="C327" s="59" t="s">
        <v>130</v>
      </c>
      <c r="D327" s="60">
        <f t="shared" ref="D327:O327" si="111">D329+D330</f>
        <v>110</v>
      </c>
      <c r="E327" s="60">
        <f t="shared" si="111"/>
        <v>110</v>
      </c>
      <c r="F327" s="60">
        <f t="shared" si="111"/>
        <v>110</v>
      </c>
      <c r="G327" s="60">
        <f t="shared" si="111"/>
        <v>110</v>
      </c>
      <c r="H327" s="60">
        <f t="shared" si="111"/>
        <v>110</v>
      </c>
      <c r="I327" s="60">
        <f t="shared" si="111"/>
        <v>110</v>
      </c>
      <c r="J327" s="60">
        <f t="shared" si="111"/>
        <v>110</v>
      </c>
      <c r="K327" s="60">
        <f t="shared" si="111"/>
        <v>110</v>
      </c>
      <c r="L327" s="60">
        <f t="shared" si="111"/>
        <v>110</v>
      </c>
      <c r="M327" s="60">
        <f t="shared" si="111"/>
        <v>110</v>
      </c>
      <c r="N327" s="60">
        <f t="shared" si="111"/>
        <v>110</v>
      </c>
      <c r="O327" s="60">
        <f t="shared" si="111"/>
        <v>1210</v>
      </c>
    </row>
    <row r="328" spans="1:15" s="61" customFormat="1" x14ac:dyDescent="0.3">
      <c r="A328" s="142"/>
      <c r="B328" s="143"/>
      <c r="C328" s="59" t="s">
        <v>126</v>
      </c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</row>
    <row r="329" spans="1:15" s="63" customFormat="1" ht="37.5" x14ac:dyDescent="0.2">
      <c r="A329" s="142"/>
      <c r="B329" s="143"/>
      <c r="C329" s="59" t="s">
        <v>127</v>
      </c>
      <c r="D329" s="60">
        <v>60</v>
      </c>
      <c r="E329" s="60">
        <v>60</v>
      </c>
      <c r="F329" s="60">
        <v>60</v>
      </c>
      <c r="G329" s="60">
        <v>60</v>
      </c>
      <c r="H329" s="60">
        <v>60</v>
      </c>
      <c r="I329" s="60">
        <v>60</v>
      </c>
      <c r="J329" s="60">
        <v>60</v>
      </c>
      <c r="K329" s="60">
        <v>60</v>
      </c>
      <c r="L329" s="60">
        <v>60</v>
      </c>
      <c r="M329" s="60">
        <v>60</v>
      </c>
      <c r="N329" s="60">
        <v>60</v>
      </c>
      <c r="O329" s="60">
        <f>D329+E329+F329+G329+H329+I329+J329+K329+L329+M329+N329</f>
        <v>660</v>
      </c>
    </row>
    <row r="330" spans="1:15" s="63" customFormat="1" ht="63" customHeight="1" x14ac:dyDescent="0.2">
      <c r="A330" s="142"/>
      <c r="B330" s="143"/>
      <c r="C330" s="59" t="s">
        <v>128</v>
      </c>
      <c r="D330" s="60">
        <v>50</v>
      </c>
      <c r="E330" s="60">
        <v>50</v>
      </c>
      <c r="F330" s="60">
        <v>50</v>
      </c>
      <c r="G330" s="60">
        <v>50</v>
      </c>
      <c r="H330" s="60">
        <v>50</v>
      </c>
      <c r="I330" s="60">
        <v>50</v>
      </c>
      <c r="J330" s="60">
        <v>50</v>
      </c>
      <c r="K330" s="60">
        <v>50</v>
      </c>
      <c r="L330" s="60">
        <v>50</v>
      </c>
      <c r="M330" s="60">
        <v>50</v>
      </c>
      <c r="N330" s="60">
        <v>50</v>
      </c>
      <c r="O330" s="60">
        <f>D330+E330+F330+G330+H330+I330+J330+K330+L330+M330+N330</f>
        <v>550</v>
      </c>
    </row>
    <row r="331" spans="1:15" s="61" customFormat="1" ht="18.75" customHeight="1" x14ac:dyDescent="0.3">
      <c r="A331" s="142" t="s">
        <v>98</v>
      </c>
      <c r="B331" s="143" t="s">
        <v>188</v>
      </c>
      <c r="C331" s="73" t="s">
        <v>17</v>
      </c>
      <c r="D331" s="60" t="s">
        <v>136</v>
      </c>
      <c r="E331" s="60">
        <f>E332+E336</f>
        <v>5379.9</v>
      </c>
      <c r="F331" s="60">
        <f>F332+F336</f>
        <v>8324.2999999999993</v>
      </c>
      <c r="G331" s="60">
        <v>0</v>
      </c>
      <c r="H331" s="60">
        <v>0</v>
      </c>
      <c r="I331" s="60">
        <v>0</v>
      </c>
      <c r="J331" s="60">
        <v>0</v>
      </c>
      <c r="K331" s="60">
        <v>0</v>
      </c>
      <c r="L331" s="60">
        <v>0</v>
      </c>
      <c r="M331" s="60">
        <v>0</v>
      </c>
      <c r="N331" s="60">
        <v>0</v>
      </c>
      <c r="O331" s="60">
        <f>O332+O336</f>
        <v>13704.2</v>
      </c>
    </row>
    <row r="332" spans="1:15" s="61" customFormat="1" x14ac:dyDescent="0.3">
      <c r="A332" s="142"/>
      <c r="B332" s="143"/>
      <c r="C332" s="74" t="s">
        <v>140</v>
      </c>
      <c r="D332" s="60" t="s">
        <v>136</v>
      </c>
      <c r="E332" s="60">
        <f>E334+E335</f>
        <v>5326.07</v>
      </c>
      <c r="F332" s="60">
        <f>F334+F335</f>
        <v>8240.9</v>
      </c>
      <c r="G332" s="60">
        <v>0</v>
      </c>
      <c r="H332" s="60">
        <v>0</v>
      </c>
      <c r="I332" s="60">
        <v>0</v>
      </c>
      <c r="J332" s="60">
        <v>0</v>
      </c>
      <c r="K332" s="60">
        <v>0</v>
      </c>
      <c r="L332" s="60">
        <v>0</v>
      </c>
      <c r="M332" s="60">
        <v>0</v>
      </c>
      <c r="N332" s="60">
        <v>0</v>
      </c>
      <c r="O332" s="60">
        <f>O334+O335</f>
        <v>13566.970000000001</v>
      </c>
    </row>
    <row r="333" spans="1:15" s="61" customFormat="1" ht="21.75" customHeight="1" x14ac:dyDescent="0.3">
      <c r="A333" s="142"/>
      <c r="B333" s="143"/>
      <c r="C333" s="74" t="s">
        <v>126</v>
      </c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</row>
    <row r="334" spans="1:15" s="63" customFormat="1" ht="47.25" customHeight="1" x14ac:dyDescent="0.2">
      <c r="A334" s="142"/>
      <c r="B334" s="143"/>
      <c r="C334" s="73" t="s">
        <v>127</v>
      </c>
      <c r="D334" s="81" t="s">
        <v>129</v>
      </c>
      <c r="E334" s="81">
        <v>690</v>
      </c>
      <c r="F334" s="81">
        <v>917.2</v>
      </c>
      <c r="G334" s="81">
        <v>0</v>
      </c>
      <c r="H334" s="81">
        <v>0</v>
      </c>
      <c r="I334" s="81">
        <v>0</v>
      </c>
      <c r="J334" s="81">
        <v>0</v>
      </c>
      <c r="K334" s="81">
        <v>0</v>
      </c>
      <c r="L334" s="81">
        <v>0</v>
      </c>
      <c r="M334" s="81">
        <v>0</v>
      </c>
      <c r="N334" s="81">
        <v>0</v>
      </c>
      <c r="O334" s="81">
        <f>E334+F334+G334+H334+I334+J334+K334+L334+M334+N334</f>
        <v>1607.2</v>
      </c>
    </row>
    <row r="335" spans="1:15" s="63" customFormat="1" ht="63" customHeight="1" x14ac:dyDescent="0.2">
      <c r="A335" s="142"/>
      <c r="B335" s="143"/>
      <c r="C335" s="73" t="s">
        <v>128</v>
      </c>
      <c r="D335" s="81" t="s">
        <v>136</v>
      </c>
      <c r="E335" s="81">
        <v>4636.07</v>
      </c>
      <c r="F335" s="81">
        <v>7323.7</v>
      </c>
      <c r="G335" s="81">
        <v>0</v>
      </c>
      <c r="H335" s="81">
        <v>0</v>
      </c>
      <c r="I335" s="81">
        <v>0</v>
      </c>
      <c r="J335" s="81">
        <v>0</v>
      </c>
      <c r="K335" s="81">
        <v>0</v>
      </c>
      <c r="L335" s="81">
        <v>0</v>
      </c>
      <c r="M335" s="81">
        <v>0</v>
      </c>
      <c r="N335" s="81">
        <v>0</v>
      </c>
      <c r="O335" s="81">
        <f>E335+F335+G335+H335+I335+J335+K335+L335+M335+N335</f>
        <v>11959.77</v>
      </c>
    </row>
    <row r="336" spans="1:15" s="61" customFormat="1" x14ac:dyDescent="0.3">
      <c r="A336" s="142"/>
      <c r="B336" s="143"/>
      <c r="C336" s="101" t="s">
        <v>130</v>
      </c>
      <c r="D336" s="60" t="s">
        <v>136</v>
      </c>
      <c r="E336" s="60">
        <f>E338+E339</f>
        <v>53.83</v>
      </c>
      <c r="F336" s="60">
        <f>F338+F339</f>
        <v>83.399999999999991</v>
      </c>
      <c r="G336" s="60">
        <v>0</v>
      </c>
      <c r="H336" s="60">
        <v>0</v>
      </c>
      <c r="I336" s="60">
        <v>0</v>
      </c>
      <c r="J336" s="60">
        <v>0</v>
      </c>
      <c r="K336" s="60">
        <v>0</v>
      </c>
      <c r="L336" s="60">
        <v>0</v>
      </c>
      <c r="M336" s="60">
        <v>0</v>
      </c>
      <c r="N336" s="60">
        <v>0</v>
      </c>
      <c r="O336" s="60">
        <f>O338+O339</f>
        <v>137.22999999999999</v>
      </c>
    </row>
    <row r="337" spans="1:15" s="61" customFormat="1" ht="18.75" customHeight="1" x14ac:dyDescent="0.3">
      <c r="A337" s="142"/>
      <c r="B337" s="143"/>
      <c r="C337" s="73" t="s">
        <v>126</v>
      </c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</row>
    <row r="338" spans="1:15" s="63" customFormat="1" ht="48" customHeight="1" x14ac:dyDescent="0.2">
      <c r="A338" s="142"/>
      <c r="B338" s="143"/>
      <c r="C338" s="92" t="s">
        <v>127</v>
      </c>
      <c r="D338" s="81" t="s">
        <v>129</v>
      </c>
      <c r="E338" s="81">
        <v>7</v>
      </c>
      <c r="F338" s="81">
        <v>9.3000000000000007</v>
      </c>
      <c r="G338" s="81">
        <v>0</v>
      </c>
      <c r="H338" s="81">
        <v>0</v>
      </c>
      <c r="I338" s="81">
        <v>0</v>
      </c>
      <c r="J338" s="81">
        <v>0</v>
      </c>
      <c r="K338" s="81">
        <v>0</v>
      </c>
      <c r="L338" s="81">
        <v>0</v>
      </c>
      <c r="M338" s="81">
        <v>0</v>
      </c>
      <c r="N338" s="81">
        <v>0</v>
      </c>
      <c r="O338" s="81">
        <f>E338+F338+G338+H338+I338+J338+K338+L338+M338+N338</f>
        <v>16.3</v>
      </c>
    </row>
    <row r="339" spans="1:15" s="61" customFormat="1" ht="66.75" customHeight="1" x14ac:dyDescent="0.3">
      <c r="A339" s="142"/>
      <c r="B339" s="143"/>
      <c r="C339" s="70" t="s">
        <v>128</v>
      </c>
      <c r="D339" s="62" t="s">
        <v>136</v>
      </c>
      <c r="E339" s="81">
        <v>46.83</v>
      </c>
      <c r="F339" s="81">
        <v>74.099999999999994</v>
      </c>
      <c r="G339" s="81">
        <v>0</v>
      </c>
      <c r="H339" s="81">
        <v>0</v>
      </c>
      <c r="I339" s="81">
        <v>0</v>
      </c>
      <c r="J339" s="81">
        <v>0</v>
      </c>
      <c r="K339" s="81">
        <v>0</v>
      </c>
      <c r="L339" s="81">
        <v>0</v>
      </c>
      <c r="M339" s="81">
        <v>0</v>
      </c>
      <c r="N339" s="81">
        <v>0</v>
      </c>
      <c r="O339" s="81">
        <f>E339+F339+G339+H339+I339+J339+K339+L339+M339+N339</f>
        <v>120.92999999999999</v>
      </c>
    </row>
    <row r="340" spans="1:15" s="61" customFormat="1" ht="66.75" customHeight="1" x14ac:dyDescent="0.3">
      <c r="A340" s="102" t="s">
        <v>100</v>
      </c>
      <c r="B340" s="75" t="s">
        <v>189</v>
      </c>
      <c r="C340" s="70" t="s">
        <v>128</v>
      </c>
      <c r="D340" s="81" t="s">
        <v>129</v>
      </c>
      <c r="E340" s="81" t="s">
        <v>129</v>
      </c>
      <c r="F340" s="62" t="s">
        <v>136</v>
      </c>
      <c r="G340" s="62" t="s">
        <v>136</v>
      </c>
      <c r="H340" s="62" t="s">
        <v>136</v>
      </c>
      <c r="I340" s="62" t="s">
        <v>136</v>
      </c>
      <c r="J340" s="62" t="s">
        <v>136</v>
      </c>
      <c r="K340" s="62" t="s">
        <v>136</v>
      </c>
      <c r="L340" s="62" t="s">
        <v>136</v>
      </c>
      <c r="M340" s="62" t="s">
        <v>136</v>
      </c>
      <c r="N340" s="62" t="s">
        <v>136</v>
      </c>
      <c r="O340" s="62" t="s">
        <v>136</v>
      </c>
    </row>
    <row r="341" spans="1:15" s="61" customFormat="1" ht="18.75" customHeight="1" x14ac:dyDescent="0.3">
      <c r="A341" s="142" t="s">
        <v>102</v>
      </c>
      <c r="B341" s="143" t="s">
        <v>190</v>
      </c>
      <c r="C341" s="59" t="s">
        <v>17</v>
      </c>
      <c r="D341" s="60">
        <f t="shared" ref="D341:O341" si="112">D342+D348</f>
        <v>169079</v>
      </c>
      <c r="E341" s="60">
        <f t="shared" si="112"/>
        <v>270214.71999999997</v>
      </c>
      <c r="F341" s="60">
        <f t="shared" si="112"/>
        <v>305361.02</v>
      </c>
      <c r="G341" s="60">
        <f t="shared" si="112"/>
        <v>287677.21999999997</v>
      </c>
      <c r="H341" s="60">
        <f t="shared" si="112"/>
        <v>288047.12</v>
      </c>
      <c r="I341" s="60">
        <f t="shared" si="112"/>
        <v>288047.12</v>
      </c>
      <c r="J341" s="60">
        <f t="shared" si="112"/>
        <v>288047.12</v>
      </c>
      <c r="K341" s="60">
        <f t="shared" si="112"/>
        <v>288047.12</v>
      </c>
      <c r="L341" s="60">
        <f t="shared" si="112"/>
        <v>288047.12</v>
      </c>
      <c r="M341" s="60">
        <f t="shared" si="112"/>
        <v>288047.12</v>
      </c>
      <c r="N341" s="60">
        <f t="shared" si="112"/>
        <v>288047.12</v>
      </c>
      <c r="O341" s="60">
        <f t="shared" si="112"/>
        <v>3048661.8</v>
      </c>
    </row>
    <row r="342" spans="1:15" s="61" customFormat="1" x14ac:dyDescent="0.3">
      <c r="A342" s="142"/>
      <c r="B342" s="143"/>
      <c r="C342" s="59" t="s">
        <v>130</v>
      </c>
      <c r="D342" s="60">
        <f t="shared" ref="D342:O342" si="113">D344+D345+D346+D347</f>
        <v>169079</v>
      </c>
      <c r="E342" s="60">
        <f t="shared" si="113"/>
        <v>269432</v>
      </c>
      <c r="F342" s="60">
        <f t="shared" si="113"/>
        <v>304605.40000000002</v>
      </c>
      <c r="G342" s="60">
        <f t="shared" si="113"/>
        <v>286921.59999999998</v>
      </c>
      <c r="H342" s="60">
        <f t="shared" si="113"/>
        <v>287291.5</v>
      </c>
      <c r="I342" s="60">
        <f t="shared" si="113"/>
        <v>287291.5</v>
      </c>
      <c r="J342" s="60">
        <f t="shared" si="113"/>
        <v>287291.5</v>
      </c>
      <c r="K342" s="60">
        <f t="shared" si="113"/>
        <v>287291.5</v>
      </c>
      <c r="L342" s="60">
        <f t="shared" si="113"/>
        <v>287291.5</v>
      </c>
      <c r="M342" s="60">
        <f t="shared" si="113"/>
        <v>287291.5</v>
      </c>
      <c r="N342" s="60">
        <f t="shared" si="113"/>
        <v>287291.5</v>
      </c>
      <c r="O342" s="60">
        <f t="shared" si="113"/>
        <v>3041078.5</v>
      </c>
    </row>
    <row r="343" spans="1:15" s="61" customFormat="1" x14ac:dyDescent="0.3">
      <c r="A343" s="142"/>
      <c r="B343" s="143"/>
      <c r="C343" s="59" t="s">
        <v>126</v>
      </c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</row>
    <row r="344" spans="1:15" s="63" customFormat="1" ht="37.5" x14ac:dyDescent="0.2">
      <c r="A344" s="142"/>
      <c r="B344" s="143"/>
      <c r="C344" s="59" t="s">
        <v>127</v>
      </c>
      <c r="D344" s="60">
        <v>7560</v>
      </c>
      <c r="E344" s="60">
        <v>21095.9</v>
      </c>
      <c r="F344" s="60">
        <v>15241.1</v>
      </c>
      <c r="G344" s="60">
        <v>23697.8</v>
      </c>
      <c r="H344" s="60">
        <v>23697.8</v>
      </c>
      <c r="I344" s="60">
        <v>23697.8</v>
      </c>
      <c r="J344" s="60">
        <v>23697.8</v>
      </c>
      <c r="K344" s="60">
        <v>23697.8</v>
      </c>
      <c r="L344" s="60">
        <v>23697.8</v>
      </c>
      <c r="M344" s="60">
        <v>23697.8</v>
      </c>
      <c r="N344" s="60">
        <v>23697.8</v>
      </c>
      <c r="O344" s="60">
        <f>D344+E344+F344+G344+H344+I344+J344+K344+L344+M344+N344</f>
        <v>233479.39999999997</v>
      </c>
    </row>
    <row r="345" spans="1:15" s="63" customFormat="1" ht="56.25" x14ac:dyDescent="0.2">
      <c r="A345" s="142"/>
      <c r="B345" s="143"/>
      <c r="C345" s="59" t="s">
        <v>132</v>
      </c>
      <c r="D345" s="60">
        <v>14293.6</v>
      </c>
      <c r="E345" s="60">
        <v>23578.9</v>
      </c>
      <c r="F345" s="60">
        <v>30907.7</v>
      </c>
      <c r="G345" s="60">
        <v>32592.7</v>
      </c>
      <c r="H345" s="60">
        <v>32592.7</v>
      </c>
      <c r="I345" s="60">
        <v>32592.7</v>
      </c>
      <c r="J345" s="60">
        <v>32592.7</v>
      </c>
      <c r="K345" s="60">
        <v>32592.7</v>
      </c>
      <c r="L345" s="60">
        <v>32592.7</v>
      </c>
      <c r="M345" s="60">
        <v>32592.7</v>
      </c>
      <c r="N345" s="60">
        <v>32592.7</v>
      </c>
      <c r="O345" s="60">
        <f>D345+E345+F345+G345+H345+I345+J345+K345+L345+M345+N345</f>
        <v>329521.80000000005</v>
      </c>
    </row>
    <row r="346" spans="1:15" s="63" customFormat="1" ht="56.25" x14ac:dyDescent="0.2">
      <c r="A346" s="142"/>
      <c r="B346" s="143"/>
      <c r="C346" s="59" t="s">
        <v>133</v>
      </c>
      <c r="D346" s="60">
        <v>1170.2</v>
      </c>
      <c r="E346" s="60">
        <v>11966.3</v>
      </c>
      <c r="F346" s="60">
        <v>18355.7</v>
      </c>
      <c r="G346" s="60">
        <v>15755.7</v>
      </c>
      <c r="H346" s="60">
        <v>15755.7</v>
      </c>
      <c r="I346" s="60">
        <v>15755.7</v>
      </c>
      <c r="J346" s="60">
        <v>15755.7</v>
      </c>
      <c r="K346" s="60">
        <v>15755.7</v>
      </c>
      <c r="L346" s="60">
        <v>15755.7</v>
      </c>
      <c r="M346" s="60">
        <v>15755.7</v>
      </c>
      <c r="N346" s="60">
        <v>15755.7</v>
      </c>
      <c r="O346" s="60">
        <f>D346+E346+F346+G346+H346+I346+J346+K346+L346+M346+N346</f>
        <v>157537.80000000002</v>
      </c>
    </row>
    <row r="347" spans="1:15" s="63" customFormat="1" ht="56.25" x14ac:dyDescent="0.2">
      <c r="A347" s="142"/>
      <c r="B347" s="143"/>
      <c r="C347" s="59" t="s">
        <v>128</v>
      </c>
      <c r="D347" s="60">
        <v>146055.20000000001</v>
      </c>
      <c r="E347" s="60">
        <v>212790.9</v>
      </c>
      <c r="F347" s="60">
        <v>240100.9</v>
      </c>
      <c r="G347" s="60">
        <v>214875.4</v>
      </c>
      <c r="H347" s="60">
        <v>215245.3</v>
      </c>
      <c r="I347" s="60">
        <v>215245.3</v>
      </c>
      <c r="J347" s="60">
        <v>215245.3</v>
      </c>
      <c r="K347" s="60">
        <v>215245.3</v>
      </c>
      <c r="L347" s="60">
        <v>215245.3</v>
      </c>
      <c r="M347" s="60">
        <v>215245.3</v>
      </c>
      <c r="N347" s="60">
        <v>215245.3</v>
      </c>
      <c r="O347" s="60">
        <f>D347+E347+F347+G347+H347+I347+J347+K347+L347+M347+N347</f>
        <v>2320539.5</v>
      </c>
    </row>
    <row r="348" spans="1:15" s="61" customFormat="1" x14ac:dyDescent="0.3">
      <c r="A348" s="142"/>
      <c r="B348" s="143"/>
      <c r="C348" s="59" t="s">
        <v>20</v>
      </c>
      <c r="D348" s="60">
        <v>0</v>
      </c>
      <c r="E348" s="60">
        <v>782.72</v>
      </c>
      <c r="F348" s="60">
        <v>755.62</v>
      </c>
      <c r="G348" s="60">
        <v>755.62</v>
      </c>
      <c r="H348" s="60">
        <v>755.62</v>
      </c>
      <c r="I348" s="60">
        <v>755.62</v>
      </c>
      <c r="J348" s="60">
        <v>755.62</v>
      </c>
      <c r="K348" s="60">
        <v>755.62</v>
      </c>
      <c r="L348" s="60">
        <v>755.62</v>
      </c>
      <c r="M348" s="60">
        <v>755.62</v>
      </c>
      <c r="N348" s="60">
        <v>755.62</v>
      </c>
      <c r="O348" s="60">
        <f>D348+E348+F348+G348+H348+I348+J348+K348+L348+M348+N348</f>
        <v>7583.2999999999993</v>
      </c>
    </row>
    <row r="349" spans="1:15" s="61" customFormat="1" ht="20.25" customHeight="1" x14ac:dyDescent="0.3">
      <c r="A349" s="142" t="s">
        <v>106</v>
      </c>
      <c r="B349" s="143" t="s">
        <v>191</v>
      </c>
      <c r="C349" s="59" t="s">
        <v>17</v>
      </c>
      <c r="D349" s="60">
        <f>D350+D353+D359</f>
        <v>40807.100000000006</v>
      </c>
      <c r="E349" s="60">
        <f>E353</f>
        <v>32532.400000000001</v>
      </c>
      <c r="F349" s="60">
        <f>F350+F353+F359</f>
        <v>90336.699999999983</v>
      </c>
      <c r="G349" s="60">
        <f t="shared" ref="G349:N349" si="114">G353</f>
        <v>32184.2</v>
      </c>
      <c r="H349" s="60">
        <f t="shared" si="114"/>
        <v>32324.2</v>
      </c>
      <c r="I349" s="60">
        <f t="shared" si="114"/>
        <v>32324.2</v>
      </c>
      <c r="J349" s="60">
        <f t="shared" si="114"/>
        <v>32324.2</v>
      </c>
      <c r="K349" s="60">
        <f t="shared" si="114"/>
        <v>32324.2</v>
      </c>
      <c r="L349" s="60">
        <f t="shared" si="114"/>
        <v>32324.2</v>
      </c>
      <c r="M349" s="60">
        <f t="shared" si="114"/>
        <v>32324.2</v>
      </c>
      <c r="N349" s="60">
        <f t="shared" si="114"/>
        <v>32324.2</v>
      </c>
      <c r="O349" s="60">
        <f>O350+O353+O359</f>
        <v>422129.8000000001</v>
      </c>
    </row>
    <row r="350" spans="1:15" s="61" customFormat="1" x14ac:dyDescent="0.3">
      <c r="A350" s="142"/>
      <c r="B350" s="143"/>
      <c r="C350" s="66" t="s">
        <v>18</v>
      </c>
      <c r="D350" s="60">
        <f>D351</f>
        <v>15053.9</v>
      </c>
      <c r="E350" s="60" t="s">
        <v>129</v>
      </c>
      <c r="F350" s="60">
        <f>F351</f>
        <v>50907.5</v>
      </c>
      <c r="G350" s="64" t="s">
        <v>129</v>
      </c>
      <c r="H350" s="64" t="s">
        <v>129</v>
      </c>
      <c r="I350" s="64" t="s">
        <v>129</v>
      </c>
      <c r="J350" s="64" t="s">
        <v>129</v>
      </c>
      <c r="K350" s="64" t="s">
        <v>129</v>
      </c>
      <c r="L350" s="64" t="s">
        <v>129</v>
      </c>
      <c r="M350" s="64" t="s">
        <v>129</v>
      </c>
      <c r="N350" s="64" t="s">
        <v>129</v>
      </c>
      <c r="O350" s="60">
        <f>O351</f>
        <v>65961.399999999994</v>
      </c>
    </row>
    <row r="351" spans="1:15" s="61" customFormat="1" ht="18.75" customHeight="1" x14ac:dyDescent="0.3">
      <c r="A351" s="142"/>
      <c r="B351" s="143"/>
      <c r="C351" s="146" t="s">
        <v>143</v>
      </c>
      <c r="D351" s="138">
        <v>15053.9</v>
      </c>
      <c r="E351" s="138" t="s">
        <v>129</v>
      </c>
      <c r="F351" s="138">
        <f>F362+F371</f>
        <v>50907.5</v>
      </c>
      <c r="G351" s="147" t="s">
        <v>129</v>
      </c>
      <c r="H351" s="147" t="s">
        <v>129</v>
      </c>
      <c r="I351" s="147" t="s">
        <v>129</v>
      </c>
      <c r="J351" s="147" t="s">
        <v>129</v>
      </c>
      <c r="K351" s="147" t="s">
        <v>129</v>
      </c>
      <c r="L351" s="147" t="s">
        <v>129</v>
      </c>
      <c r="M351" s="147" t="s">
        <v>129</v>
      </c>
      <c r="N351" s="147" t="s">
        <v>129</v>
      </c>
      <c r="O351" s="138">
        <f>D351+F351</f>
        <v>65961.399999999994</v>
      </c>
    </row>
    <row r="352" spans="1:15" s="63" customFormat="1" ht="42.75" customHeight="1" x14ac:dyDescent="0.2">
      <c r="A352" s="142"/>
      <c r="B352" s="143"/>
      <c r="C352" s="146"/>
      <c r="D352" s="138"/>
      <c r="E352" s="138"/>
      <c r="F352" s="138"/>
      <c r="G352" s="147"/>
      <c r="H352" s="147"/>
      <c r="I352" s="147"/>
      <c r="J352" s="147"/>
      <c r="K352" s="147"/>
      <c r="L352" s="147"/>
      <c r="M352" s="147"/>
      <c r="N352" s="147"/>
      <c r="O352" s="138"/>
    </row>
    <row r="353" spans="1:15" s="61" customFormat="1" x14ac:dyDescent="0.3">
      <c r="A353" s="142"/>
      <c r="B353" s="143"/>
      <c r="C353" s="70" t="s">
        <v>19</v>
      </c>
      <c r="D353" s="60">
        <f t="shared" ref="D353:O353" si="115">D355+D356</f>
        <v>25195.9</v>
      </c>
      <c r="E353" s="60">
        <f t="shared" si="115"/>
        <v>32532.400000000001</v>
      </c>
      <c r="F353" s="60">
        <f t="shared" si="115"/>
        <v>39336.299999999996</v>
      </c>
      <c r="G353" s="60">
        <f t="shared" si="115"/>
        <v>32184.2</v>
      </c>
      <c r="H353" s="60">
        <f t="shared" si="115"/>
        <v>32324.2</v>
      </c>
      <c r="I353" s="60">
        <f t="shared" si="115"/>
        <v>32324.2</v>
      </c>
      <c r="J353" s="60">
        <f t="shared" si="115"/>
        <v>32324.2</v>
      </c>
      <c r="K353" s="60">
        <f t="shared" si="115"/>
        <v>32324.2</v>
      </c>
      <c r="L353" s="60">
        <f t="shared" si="115"/>
        <v>32324.2</v>
      </c>
      <c r="M353" s="60">
        <f t="shared" si="115"/>
        <v>32324.2</v>
      </c>
      <c r="N353" s="60">
        <f t="shared" si="115"/>
        <v>32324.2</v>
      </c>
      <c r="O353" s="60">
        <f t="shared" si="115"/>
        <v>355518.20000000007</v>
      </c>
    </row>
    <row r="354" spans="1:15" s="61" customFormat="1" x14ac:dyDescent="0.3">
      <c r="A354" s="142"/>
      <c r="B354" s="143"/>
      <c r="C354" s="59" t="s">
        <v>126</v>
      </c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</row>
    <row r="355" spans="1:15" s="63" customFormat="1" ht="37.5" x14ac:dyDescent="0.2">
      <c r="A355" s="142"/>
      <c r="B355" s="143"/>
      <c r="C355" s="59" t="s">
        <v>127</v>
      </c>
      <c r="D355" s="60">
        <f>D365+D379</f>
        <v>24695.9</v>
      </c>
      <c r="E355" s="60">
        <f>E365+E379</f>
        <v>30395.4</v>
      </c>
      <c r="F355" s="60">
        <f>F365+F379+F373</f>
        <v>38836.299999999996</v>
      </c>
      <c r="G355" s="60">
        <f t="shared" ref="G355:N355" si="116">G365+G379</f>
        <v>31684.2</v>
      </c>
      <c r="H355" s="60">
        <f t="shared" si="116"/>
        <v>31824.2</v>
      </c>
      <c r="I355" s="60">
        <f t="shared" si="116"/>
        <v>31824.2</v>
      </c>
      <c r="J355" s="60">
        <f t="shared" si="116"/>
        <v>31824.2</v>
      </c>
      <c r="K355" s="60">
        <f t="shared" si="116"/>
        <v>31824.2</v>
      </c>
      <c r="L355" s="60">
        <f t="shared" si="116"/>
        <v>31824.2</v>
      </c>
      <c r="M355" s="60">
        <f t="shared" si="116"/>
        <v>31824.2</v>
      </c>
      <c r="N355" s="60">
        <f t="shared" si="116"/>
        <v>31824.2</v>
      </c>
      <c r="O355" s="60">
        <f>D355+E355+F355+G355+H355+I355+J355+K355+L355+M355+N355</f>
        <v>348381.20000000007</v>
      </c>
    </row>
    <row r="356" spans="1:15" s="63" customFormat="1" ht="56.25" x14ac:dyDescent="0.2">
      <c r="A356" s="142"/>
      <c r="B356" s="143"/>
      <c r="C356" s="59" t="s">
        <v>128</v>
      </c>
      <c r="D356" s="60">
        <f t="shared" ref="D356:N356" si="117">D380</f>
        <v>500</v>
      </c>
      <c r="E356" s="60">
        <f t="shared" si="117"/>
        <v>2137</v>
      </c>
      <c r="F356" s="60">
        <f t="shared" si="117"/>
        <v>500</v>
      </c>
      <c r="G356" s="60">
        <f t="shared" si="117"/>
        <v>500</v>
      </c>
      <c r="H356" s="60">
        <f t="shared" si="117"/>
        <v>500</v>
      </c>
      <c r="I356" s="60">
        <f t="shared" si="117"/>
        <v>500</v>
      </c>
      <c r="J356" s="60">
        <f t="shared" si="117"/>
        <v>500</v>
      </c>
      <c r="K356" s="60">
        <f t="shared" si="117"/>
        <v>500</v>
      </c>
      <c r="L356" s="60">
        <f t="shared" si="117"/>
        <v>500</v>
      </c>
      <c r="M356" s="60">
        <f t="shared" si="117"/>
        <v>500</v>
      </c>
      <c r="N356" s="60">
        <f t="shared" si="117"/>
        <v>500</v>
      </c>
      <c r="O356" s="60">
        <f>D356+E356+F356+G356+H356+I356+J356+K356+L356+M356+N356</f>
        <v>7137</v>
      </c>
    </row>
    <row r="357" spans="1:15" s="63" customFormat="1" ht="56.25" x14ac:dyDescent="0.2">
      <c r="A357" s="142"/>
      <c r="B357" s="143"/>
      <c r="C357" s="59" t="s">
        <v>135</v>
      </c>
      <c r="D357" s="62" t="s">
        <v>136</v>
      </c>
      <c r="E357" s="62" t="s">
        <v>136</v>
      </c>
      <c r="F357" s="62" t="s">
        <v>136</v>
      </c>
      <c r="G357" s="62" t="s">
        <v>136</v>
      </c>
      <c r="H357" s="62" t="s">
        <v>136</v>
      </c>
      <c r="I357" s="62" t="s">
        <v>136</v>
      </c>
      <c r="J357" s="62" t="s">
        <v>136</v>
      </c>
      <c r="K357" s="62" t="s">
        <v>136</v>
      </c>
      <c r="L357" s="62" t="s">
        <v>136</v>
      </c>
      <c r="M357" s="62" t="s">
        <v>136</v>
      </c>
      <c r="N357" s="62" t="s">
        <v>136</v>
      </c>
      <c r="O357" s="62" t="s">
        <v>136</v>
      </c>
    </row>
    <row r="358" spans="1:15" s="63" customFormat="1" ht="56.25" x14ac:dyDescent="0.2">
      <c r="A358" s="142"/>
      <c r="B358" s="143"/>
      <c r="C358" s="59" t="s">
        <v>137</v>
      </c>
      <c r="D358" s="62" t="s">
        <v>129</v>
      </c>
      <c r="E358" s="62" t="s">
        <v>129</v>
      </c>
      <c r="F358" s="62" t="s">
        <v>136</v>
      </c>
      <c r="G358" s="62" t="s">
        <v>136</v>
      </c>
      <c r="H358" s="62" t="s">
        <v>136</v>
      </c>
      <c r="I358" s="62" t="s">
        <v>136</v>
      </c>
      <c r="J358" s="62" t="s">
        <v>136</v>
      </c>
      <c r="K358" s="62" t="s">
        <v>136</v>
      </c>
      <c r="L358" s="62" t="s">
        <v>136</v>
      </c>
      <c r="M358" s="62" t="s">
        <v>136</v>
      </c>
      <c r="N358" s="62" t="s">
        <v>136</v>
      </c>
      <c r="O358" s="62" t="s">
        <v>136</v>
      </c>
    </row>
    <row r="359" spans="1:15" s="63" customFormat="1" x14ac:dyDescent="0.2">
      <c r="A359" s="142"/>
      <c r="B359" s="143"/>
      <c r="C359" s="59" t="s">
        <v>20</v>
      </c>
      <c r="D359" s="60">
        <f>D368</f>
        <v>557.29999999999995</v>
      </c>
      <c r="E359" s="64" t="s">
        <v>129</v>
      </c>
      <c r="F359" s="103">
        <f>F368</f>
        <v>92.9</v>
      </c>
      <c r="G359" s="64" t="s">
        <v>129</v>
      </c>
      <c r="H359" s="64" t="s">
        <v>129</v>
      </c>
      <c r="I359" s="64" t="s">
        <v>129</v>
      </c>
      <c r="J359" s="64" t="s">
        <v>129</v>
      </c>
      <c r="K359" s="64" t="s">
        <v>129</v>
      </c>
      <c r="L359" s="64" t="s">
        <v>129</v>
      </c>
      <c r="M359" s="64" t="s">
        <v>129</v>
      </c>
      <c r="N359" s="64" t="s">
        <v>129</v>
      </c>
      <c r="O359" s="60">
        <f>D359+F359</f>
        <v>650.19999999999993</v>
      </c>
    </row>
    <row r="360" spans="1:15" s="61" customFormat="1" ht="18.75" customHeight="1" x14ac:dyDescent="0.3">
      <c r="A360" s="144" t="s">
        <v>108</v>
      </c>
      <c r="B360" s="145" t="s">
        <v>192</v>
      </c>
      <c r="C360" s="59" t="s">
        <v>17</v>
      </c>
      <c r="D360" s="60">
        <f>D361+D364+D368</f>
        <v>36620.100000000006</v>
      </c>
      <c r="E360" s="60">
        <f>E364</f>
        <v>24828.9</v>
      </c>
      <c r="F360" s="60">
        <f>F361+F364+F368</f>
        <v>36326.300000000003</v>
      </c>
      <c r="G360" s="60">
        <f t="shared" ref="G360:N360" si="118">G364</f>
        <v>25626.2</v>
      </c>
      <c r="H360" s="60">
        <f t="shared" si="118"/>
        <v>25766.2</v>
      </c>
      <c r="I360" s="60">
        <f t="shared" si="118"/>
        <v>25766.2</v>
      </c>
      <c r="J360" s="60">
        <f t="shared" si="118"/>
        <v>25766.2</v>
      </c>
      <c r="K360" s="60">
        <f t="shared" si="118"/>
        <v>25766.2</v>
      </c>
      <c r="L360" s="60">
        <f t="shared" si="118"/>
        <v>25766.2</v>
      </c>
      <c r="M360" s="60">
        <f t="shared" si="118"/>
        <v>25766.2</v>
      </c>
      <c r="N360" s="60">
        <f t="shared" si="118"/>
        <v>25766.2</v>
      </c>
      <c r="O360" s="60">
        <f>O361+O364+O368</f>
        <v>303764.90000000002</v>
      </c>
    </row>
    <row r="361" spans="1:15" s="61" customFormat="1" x14ac:dyDescent="0.3">
      <c r="A361" s="144"/>
      <c r="B361" s="145"/>
      <c r="C361" s="66" t="s">
        <v>18</v>
      </c>
      <c r="D361" s="60">
        <f>D362</f>
        <v>15053.9</v>
      </c>
      <c r="E361" s="60" t="s">
        <v>129</v>
      </c>
      <c r="F361" s="60">
        <f>F362</f>
        <v>8621.7000000000007</v>
      </c>
      <c r="G361" s="64" t="s">
        <v>129</v>
      </c>
      <c r="H361" s="64" t="s">
        <v>129</v>
      </c>
      <c r="I361" s="64" t="s">
        <v>129</v>
      </c>
      <c r="J361" s="64" t="s">
        <v>129</v>
      </c>
      <c r="K361" s="64" t="s">
        <v>129</v>
      </c>
      <c r="L361" s="64" t="s">
        <v>129</v>
      </c>
      <c r="M361" s="64" t="s">
        <v>129</v>
      </c>
      <c r="N361" s="64" t="s">
        <v>129</v>
      </c>
      <c r="O361" s="60">
        <f>O362</f>
        <v>23675.599999999999</v>
      </c>
    </row>
    <row r="362" spans="1:15" s="61" customFormat="1" ht="18.75" customHeight="1" x14ac:dyDescent="0.3">
      <c r="A362" s="144"/>
      <c r="B362" s="145"/>
      <c r="C362" s="146" t="s">
        <v>143</v>
      </c>
      <c r="D362" s="138">
        <v>15053.9</v>
      </c>
      <c r="E362" s="138" t="s">
        <v>129</v>
      </c>
      <c r="F362" s="138">
        <v>8621.7000000000007</v>
      </c>
      <c r="G362" s="147" t="s">
        <v>129</v>
      </c>
      <c r="H362" s="147" t="s">
        <v>129</v>
      </c>
      <c r="I362" s="147" t="s">
        <v>129</v>
      </c>
      <c r="J362" s="147" t="s">
        <v>129</v>
      </c>
      <c r="K362" s="147" t="s">
        <v>129</v>
      </c>
      <c r="L362" s="147" t="s">
        <v>129</v>
      </c>
      <c r="M362" s="147" t="s">
        <v>129</v>
      </c>
      <c r="N362" s="147" t="s">
        <v>129</v>
      </c>
      <c r="O362" s="138">
        <f>D362+F362</f>
        <v>23675.599999999999</v>
      </c>
    </row>
    <row r="363" spans="1:15" s="63" customFormat="1" ht="44.25" customHeight="1" x14ac:dyDescent="0.2">
      <c r="A363" s="144"/>
      <c r="B363" s="145"/>
      <c r="C363" s="146"/>
      <c r="D363" s="138"/>
      <c r="E363" s="138"/>
      <c r="F363" s="138"/>
      <c r="G363" s="147"/>
      <c r="H363" s="147"/>
      <c r="I363" s="147"/>
      <c r="J363" s="147"/>
      <c r="K363" s="147"/>
      <c r="L363" s="147"/>
      <c r="M363" s="147"/>
      <c r="N363" s="147"/>
      <c r="O363" s="138"/>
    </row>
    <row r="364" spans="1:15" s="61" customFormat="1" x14ac:dyDescent="0.3">
      <c r="A364" s="144"/>
      <c r="B364" s="145"/>
      <c r="C364" s="78" t="s">
        <v>130</v>
      </c>
      <c r="D364" s="60">
        <f t="shared" ref="D364:O364" si="119">D365</f>
        <v>21008.9</v>
      </c>
      <c r="E364" s="60">
        <f t="shared" si="119"/>
        <v>24828.9</v>
      </c>
      <c r="F364" s="60">
        <f t="shared" si="119"/>
        <v>27611.7</v>
      </c>
      <c r="G364" s="60">
        <f t="shared" si="119"/>
        <v>25626.2</v>
      </c>
      <c r="H364" s="60">
        <f t="shared" si="119"/>
        <v>25766.2</v>
      </c>
      <c r="I364" s="60">
        <f t="shared" si="119"/>
        <v>25766.2</v>
      </c>
      <c r="J364" s="60">
        <f t="shared" si="119"/>
        <v>25766.2</v>
      </c>
      <c r="K364" s="60">
        <f t="shared" si="119"/>
        <v>25766.2</v>
      </c>
      <c r="L364" s="60">
        <f t="shared" si="119"/>
        <v>25766.2</v>
      </c>
      <c r="M364" s="60">
        <f t="shared" si="119"/>
        <v>25766.2</v>
      </c>
      <c r="N364" s="60">
        <f t="shared" si="119"/>
        <v>25766.2</v>
      </c>
      <c r="O364" s="60">
        <f t="shared" si="119"/>
        <v>279439.10000000003</v>
      </c>
    </row>
    <row r="365" spans="1:15" s="61" customFormat="1" ht="18.75" customHeight="1" x14ac:dyDescent="0.3">
      <c r="A365" s="144"/>
      <c r="B365" s="145"/>
      <c r="C365" s="146" t="s">
        <v>143</v>
      </c>
      <c r="D365" s="138">
        <v>21008.9</v>
      </c>
      <c r="E365" s="138">
        <v>24828.9</v>
      </c>
      <c r="F365" s="138">
        <v>27611.7</v>
      </c>
      <c r="G365" s="138">
        <v>25626.2</v>
      </c>
      <c r="H365" s="138">
        <v>25766.2</v>
      </c>
      <c r="I365" s="138">
        <v>25766.2</v>
      </c>
      <c r="J365" s="138">
        <v>25766.2</v>
      </c>
      <c r="K365" s="138">
        <v>25766.2</v>
      </c>
      <c r="L365" s="138">
        <v>25766.2</v>
      </c>
      <c r="M365" s="138">
        <v>25766.2</v>
      </c>
      <c r="N365" s="138">
        <v>25766.2</v>
      </c>
      <c r="O365" s="138">
        <f>D365+E365+F365+G365+H365+I365+J365+K365+L365+M365+N365</f>
        <v>279439.10000000003</v>
      </c>
    </row>
    <row r="366" spans="1:15" s="63" customFormat="1" ht="43.5" customHeight="1" x14ac:dyDescent="0.2">
      <c r="A366" s="144"/>
      <c r="B366" s="145"/>
      <c r="C366" s="146"/>
      <c r="D366" s="138"/>
      <c r="E366" s="138"/>
      <c r="F366" s="138"/>
      <c r="G366" s="138"/>
      <c r="H366" s="138"/>
      <c r="I366" s="138"/>
      <c r="J366" s="138"/>
      <c r="K366" s="138"/>
      <c r="L366" s="138"/>
      <c r="M366" s="138"/>
      <c r="N366" s="138"/>
      <c r="O366" s="138"/>
    </row>
    <row r="367" spans="1:15" s="63" customFormat="1" ht="43.5" customHeight="1" x14ac:dyDescent="0.2">
      <c r="A367" s="144"/>
      <c r="B367" s="145"/>
      <c r="C367" s="59" t="s">
        <v>137</v>
      </c>
      <c r="D367" s="62" t="s">
        <v>129</v>
      </c>
      <c r="E367" s="62" t="s">
        <v>129</v>
      </c>
      <c r="F367" s="60" t="s">
        <v>136</v>
      </c>
      <c r="G367" s="60" t="s">
        <v>136</v>
      </c>
      <c r="H367" s="60" t="s">
        <v>136</v>
      </c>
      <c r="I367" s="60" t="s">
        <v>136</v>
      </c>
      <c r="J367" s="60" t="s">
        <v>136</v>
      </c>
      <c r="K367" s="60" t="s">
        <v>136</v>
      </c>
      <c r="L367" s="60" t="s">
        <v>136</v>
      </c>
      <c r="M367" s="60" t="s">
        <v>136</v>
      </c>
      <c r="N367" s="60" t="s">
        <v>136</v>
      </c>
      <c r="O367" s="60" t="s">
        <v>136</v>
      </c>
    </row>
    <row r="368" spans="1:15" s="61" customFormat="1" ht="21" customHeight="1" x14ac:dyDescent="0.3">
      <c r="A368" s="144"/>
      <c r="B368" s="145"/>
      <c r="C368" s="70" t="s">
        <v>20</v>
      </c>
      <c r="D368" s="60">
        <v>557.29999999999995</v>
      </c>
      <c r="E368" s="103" t="s">
        <v>129</v>
      </c>
      <c r="F368" s="103">
        <v>92.9</v>
      </c>
      <c r="G368" s="64" t="s">
        <v>129</v>
      </c>
      <c r="H368" s="64" t="s">
        <v>129</v>
      </c>
      <c r="I368" s="64" t="s">
        <v>129</v>
      </c>
      <c r="J368" s="64" t="s">
        <v>129</v>
      </c>
      <c r="K368" s="64" t="s">
        <v>129</v>
      </c>
      <c r="L368" s="64" t="s">
        <v>129</v>
      </c>
      <c r="M368" s="64" t="s">
        <v>129</v>
      </c>
      <c r="N368" s="64" t="s">
        <v>129</v>
      </c>
      <c r="O368" s="60">
        <f>D368+F368</f>
        <v>650.19999999999993</v>
      </c>
    </row>
    <row r="369" spans="1:15" s="61" customFormat="1" ht="31.5" customHeight="1" x14ac:dyDescent="0.3">
      <c r="A369" s="142" t="s">
        <v>110</v>
      </c>
      <c r="B369" s="143" t="s">
        <v>193</v>
      </c>
      <c r="C369" s="59" t="s">
        <v>17</v>
      </c>
      <c r="D369" s="103" t="s">
        <v>129</v>
      </c>
      <c r="E369" s="103" t="s">
        <v>136</v>
      </c>
      <c r="F369" s="87">
        <f>F370+F372</f>
        <v>47452.4</v>
      </c>
      <c r="G369" s="103" t="s">
        <v>136</v>
      </c>
      <c r="H369" s="103" t="s">
        <v>136</v>
      </c>
      <c r="I369" s="103" t="s">
        <v>136</v>
      </c>
      <c r="J369" s="103" t="s">
        <v>136</v>
      </c>
      <c r="K369" s="103" t="s">
        <v>136</v>
      </c>
      <c r="L369" s="103" t="s">
        <v>136</v>
      </c>
      <c r="M369" s="103" t="s">
        <v>136</v>
      </c>
      <c r="N369" s="103" t="s">
        <v>136</v>
      </c>
      <c r="O369" s="87">
        <f>O370+O372</f>
        <v>47452.4</v>
      </c>
    </row>
    <row r="370" spans="1:15" s="61" customFormat="1" ht="34.5" customHeight="1" x14ac:dyDescent="0.3">
      <c r="A370" s="142"/>
      <c r="B370" s="143"/>
      <c r="C370" s="59" t="s">
        <v>18</v>
      </c>
      <c r="D370" s="103" t="s">
        <v>129</v>
      </c>
      <c r="E370" s="103" t="s">
        <v>136</v>
      </c>
      <c r="F370" s="87">
        <f>F371</f>
        <v>42285.8</v>
      </c>
      <c r="G370" s="103" t="s">
        <v>136</v>
      </c>
      <c r="H370" s="103" t="s">
        <v>136</v>
      </c>
      <c r="I370" s="103" t="s">
        <v>136</v>
      </c>
      <c r="J370" s="103" t="s">
        <v>136</v>
      </c>
      <c r="K370" s="103" t="s">
        <v>136</v>
      </c>
      <c r="L370" s="103" t="s">
        <v>136</v>
      </c>
      <c r="M370" s="103" t="s">
        <v>136</v>
      </c>
      <c r="N370" s="103" t="s">
        <v>136</v>
      </c>
      <c r="O370" s="87">
        <f>O371</f>
        <v>42285.8</v>
      </c>
    </row>
    <row r="371" spans="1:15" s="61" customFormat="1" ht="64.5" customHeight="1" x14ac:dyDescent="0.3">
      <c r="A371" s="142"/>
      <c r="B371" s="143"/>
      <c r="C371" s="92" t="s">
        <v>143</v>
      </c>
      <c r="D371" s="103" t="s">
        <v>129</v>
      </c>
      <c r="E371" s="103" t="s">
        <v>136</v>
      </c>
      <c r="F371" s="87">
        <v>42285.8</v>
      </c>
      <c r="G371" s="103" t="s">
        <v>136</v>
      </c>
      <c r="H371" s="103" t="s">
        <v>136</v>
      </c>
      <c r="I371" s="103" t="s">
        <v>136</v>
      </c>
      <c r="J371" s="103" t="s">
        <v>136</v>
      </c>
      <c r="K371" s="103" t="s">
        <v>136</v>
      </c>
      <c r="L371" s="103" t="s">
        <v>136</v>
      </c>
      <c r="M371" s="103" t="s">
        <v>136</v>
      </c>
      <c r="N371" s="103" t="s">
        <v>136</v>
      </c>
      <c r="O371" s="87">
        <f>F371</f>
        <v>42285.8</v>
      </c>
    </row>
    <row r="372" spans="1:15" s="61" customFormat="1" ht="34.5" customHeight="1" x14ac:dyDescent="0.3">
      <c r="A372" s="142"/>
      <c r="B372" s="143"/>
      <c r="C372" s="59" t="s">
        <v>130</v>
      </c>
      <c r="D372" s="103" t="s">
        <v>129</v>
      </c>
      <c r="E372" s="103" t="s">
        <v>136</v>
      </c>
      <c r="F372" s="87">
        <f>F373</f>
        <v>5166.6000000000004</v>
      </c>
      <c r="G372" s="103" t="s">
        <v>136</v>
      </c>
      <c r="H372" s="103" t="s">
        <v>136</v>
      </c>
      <c r="I372" s="103" t="s">
        <v>136</v>
      </c>
      <c r="J372" s="103" t="s">
        <v>136</v>
      </c>
      <c r="K372" s="103" t="s">
        <v>136</v>
      </c>
      <c r="L372" s="103" t="s">
        <v>136</v>
      </c>
      <c r="M372" s="103" t="s">
        <v>136</v>
      </c>
      <c r="N372" s="103" t="s">
        <v>136</v>
      </c>
      <c r="O372" s="87">
        <f>O373</f>
        <v>5166.6000000000004</v>
      </c>
    </row>
    <row r="373" spans="1:15" s="61" customFormat="1" ht="64.5" customHeight="1" x14ac:dyDescent="0.3">
      <c r="A373" s="142"/>
      <c r="B373" s="143"/>
      <c r="C373" s="92" t="s">
        <v>143</v>
      </c>
      <c r="D373" s="103" t="s">
        <v>129</v>
      </c>
      <c r="E373" s="103" t="s">
        <v>136</v>
      </c>
      <c r="F373" s="87">
        <v>5166.6000000000004</v>
      </c>
      <c r="G373" s="103" t="s">
        <v>136</v>
      </c>
      <c r="H373" s="103" t="s">
        <v>136</v>
      </c>
      <c r="I373" s="103" t="s">
        <v>136</v>
      </c>
      <c r="J373" s="103" t="s">
        <v>136</v>
      </c>
      <c r="K373" s="103" t="s">
        <v>136</v>
      </c>
      <c r="L373" s="103" t="s">
        <v>136</v>
      </c>
      <c r="M373" s="103" t="s">
        <v>136</v>
      </c>
      <c r="N373" s="103" t="s">
        <v>136</v>
      </c>
      <c r="O373" s="87">
        <f>F373</f>
        <v>5166.6000000000004</v>
      </c>
    </row>
    <row r="374" spans="1:15" s="61" customFormat="1" ht="18.75" customHeight="1" x14ac:dyDescent="0.3">
      <c r="A374" s="142" t="s">
        <v>194</v>
      </c>
      <c r="B374" s="143" t="s">
        <v>195</v>
      </c>
      <c r="C374" s="73" t="s">
        <v>17</v>
      </c>
      <c r="D374" s="60">
        <f t="shared" ref="D374:O374" si="120">D377</f>
        <v>4187</v>
      </c>
      <c r="E374" s="60">
        <f t="shared" si="120"/>
        <v>7703.5</v>
      </c>
      <c r="F374" s="60">
        <f t="shared" si="120"/>
        <v>6558</v>
      </c>
      <c r="G374" s="60">
        <f t="shared" si="120"/>
        <v>6558</v>
      </c>
      <c r="H374" s="60">
        <f t="shared" si="120"/>
        <v>6558</v>
      </c>
      <c r="I374" s="60">
        <f t="shared" si="120"/>
        <v>6558</v>
      </c>
      <c r="J374" s="60">
        <f t="shared" si="120"/>
        <v>6558</v>
      </c>
      <c r="K374" s="60">
        <f t="shared" si="120"/>
        <v>6558</v>
      </c>
      <c r="L374" s="60">
        <f t="shared" si="120"/>
        <v>6558</v>
      </c>
      <c r="M374" s="60">
        <f t="shared" si="120"/>
        <v>6558</v>
      </c>
      <c r="N374" s="60">
        <f t="shared" si="120"/>
        <v>6558</v>
      </c>
      <c r="O374" s="60">
        <f t="shared" si="120"/>
        <v>70912.5</v>
      </c>
    </row>
    <row r="375" spans="1:15" s="61" customFormat="1" ht="37.5" hidden="1" customHeight="1" x14ac:dyDescent="0.3">
      <c r="A375" s="142"/>
      <c r="B375" s="143"/>
      <c r="C375" s="73" t="s">
        <v>142</v>
      </c>
      <c r="D375" s="60">
        <v>0</v>
      </c>
      <c r="E375" s="60">
        <v>0</v>
      </c>
      <c r="F375" s="60">
        <v>0</v>
      </c>
      <c r="G375" s="60">
        <v>0</v>
      </c>
      <c r="H375" s="60">
        <v>0</v>
      </c>
      <c r="I375" s="60">
        <v>0</v>
      </c>
      <c r="J375" s="60">
        <v>0</v>
      </c>
      <c r="K375" s="60">
        <v>0</v>
      </c>
      <c r="L375" s="60">
        <v>0</v>
      </c>
      <c r="M375" s="60">
        <v>0</v>
      </c>
      <c r="N375" s="60">
        <v>0</v>
      </c>
      <c r="O375" s="60">
        <v>0</v>
      </c>
    </row>
    <row r="376" spans="1:15" s="63" customFormat="1" ht="37.5" hidden="1" customHeight="1" x14ac:dyDescent="0.2">
      <c r="A376" s="142"/>
      <c r="B376" s="143"/>
      <c r="C376" s="73" t="s">
        <v>127</v>
      </c>
      <c r="D376" s="60">
        <v>0</v>
      </c>
      <c r="E376" s="60">
        <v>0</v>
      </c>
      <c r="F376" s="60">
        <v>0</v>
      </c>
      <c r="G376" s="60">
        <v>0</v>
      </c>
      <c r="H376" s="60">
        <v>0</v>
      </c>
      <c r="I376" s="60">
        <v>0</v>
      </c>
      <c r="J376" s="60">
        <v>0</v>
      </c>
      <c r="K376" s="60">
        <v>0</v>
      </c>
      <c r="L376" s="60">
        <v>0</v>
      </c>
      <c r="M376" s="60">
        <v>0</v>
      </c>
      <c r="N376" s="60">
        <v>0</v>
      </c>
      <c r="O376" s="60">
        <v>0</v>
      </c>
    </row>
    <row r="377" spans="1:15" s="61" customFormat="1" x14ac:dyDescent="0.3">
      <c r="A377" s="142"/>
      <c r="B377" s="143"/>
      <c r="C377" s="73" t="s">
        <v>130</v>
      </c>
      <c r="D377" s="60">
        <f t="shared" ref="D377:O377" si="121">D379+D380</f>
        <v>4187</v>
      </c>
      <c r="E377" s="60">
        <f t="shared" si="121"/>
        <v>7703.5</v>
      </c>
      <c r="F377" s="60">
        <f t="shared" si="121"/>
        <v>6558</v>
      </c>
      <c r="G377" s="60">
        <f t="shared" si="121"/>
        <v>6558</v>
      </c>
      <c r="H377" s="60">
        <f t="shared" si="121"/>
        <v>6558</v>
      </c>
      <c r="I377" s="60">
        <f t="shared" si="121"/>
        <v>6558</v>
      </c>
      <c r="J377" s="60">
        <f t="shared" si="121"/>
        <v>6558</v>
      </c>
      <c r="K377" s="60">
        <f t="shared" si="121"/>
        <v>6558</v>
      </c>
      <c r="L377" s="60">
        <f t="shared" si="121"/>
        <v>6558</v>
      </c>
      <c r="M377" s="60">
        <f t="shared" si="121"/>
        <v>6558</v>
      </c>
      <c r="N377" s="60">
        <f t="shared" si="121"/>
        <v>6558</v>
      </c>
      <c r="O377" s="60">
        <f t="shared" si="121"/>
        <v>70912.5</v>
      </c>
    </row>
    <row r="378" spans="1:15" s="61" customFormat="1" x14ac:dyDescent="0.3">
      <c r="A378" s="142"/>
      <c r="B378" s="143"/>
      <c r="C378" s="73" t="s">
        <v>126</v>
      </c>
      <c r="D378" s="62"/>
      <c r="E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</row>
    <row r="379" spans="1:15" s="63" customFormat="1" ht="37.5" x14ac:dyDescent="0.2">
      <c r="A379" s="142"/>
      <c r="B379" s="143"/>
      <c r="C379" s="73" t="s">
        <v>127</v>
      </c>
      <c r="D379" s="60">
        <v>3687</v>
      </c>
      <c r="E379" s="60">
        <v>5566.5</v>
      </c>
      <c r="F379" s="60">
        <v>6058</v>
      </c>
      <c r="G379" s="60">
        <v>6058</v>
      </c>
      <c r="H379" s="60">
        <v>6058</v>
      </c>
      <c r="I379" s="60">
        <v>6058</v>
      </c>
      <c r="J379" s="60">
        <v>6058</v>
      </c>
      <c r="K379" s="60">
        <v>6058</v>
      </c>
      <c r="L379" s="60">
        <v>6058</v>
      </c>
      <c r="M379" s="60">
        <v>6058</v>
      </c>
      <c r="N379" s="60">
        <v>6058</v>
      </c>
      <c r="O379" s="60">
        <f>D379+E379+F379+G379+H379+I379+J379+K379+L379+M379+N379</f>
        <v>63775.5</v>
      </c>
    </row>
    <row r="380" spans="1:15" s="63" customFormat="1" ht="56.25" x14ac:dyDescent="0.2">
      <c r="A380" s="142"/>
      <c r="B380" s="143"/>
      <c r="C380" s="73" t="s">
        <v>128</v>
      </c>
      <c r="D380" s="60">
        <v>500</v>
      </c>
      <c r="E380" s="60">
        <v>2137</v>
      </c>
      <c r="F380" s="60">
        <v>500</v>
      </c>
      <c r="G380" s="60">
        <v>500</v>
      </c>
      <c r="H380" s="60">
        <v>500</v>
      </c>
      <c r="I380" s="60">
        <v>500</v>
      </c>
      <c r="J380" s="60">
        <v>500</v>
      </c>
      <c r="K380" s="60">
        <v>500</v>
      </c>
      <c r="L380" s="60">
        <v>500</v>
      </c>
      <c r="M380" s="60">
        <v>500</v>
      </c>
      <c r="N380" s="60">
        <v>500</v>
      </c>
      <c r="O380" s="60">
        <f>D380+E380+F380+G380+H380+I380+J380+K380+L380+M380+N380</f>
        <v>7137</v>
      </c>
    </row>
    <row r="381" spans="1:15" s="63" customFormat="1" ht="56.25" x14ac:dyDescent="0.2">
      <c r="A381" s="142"/>
      <c r="B381" s="143"/>
      <c r="C381" s="59" t="s">
        <v>135</v>
      </c>
      <c r="D381" s="62" t="s">
        <v>136</v>
      </c>
      <c r="E381" s="62" t="s">
        <v>136</v>
      </c>
      <c r="F381" s="62" t="s">
        <v>136</v>
      </c>
      <c r="G381" s="62" t="s">
        <v>136</v>
      </c>
      <c r="H381" s="62" t="s">
        <v>136</v>
      </c>
      <c r="I381" s="62" t="s">
        <v>136</v>
      </c>
      <c r="J381" s="62" t="s">
        <v>136</v>
      </c>
      <c r="K381" s="62" t="s">
        <v>136</v>
      </c>
      <c r="L381" s="62" t="s">
        <v>136</v>
      </c>
      <c r="M381" s="62" t="s">
        <v>136</v>
      </c>
      <c r="N381" s="62" t="s">
        <v>136</v>
      </c>
      <c r="O381" s="62" t="s">
        <v>136</v>
      </c>
    </row>
    <row r="382" spans="1:15" s="61" customFormat="1" ht="18.75" hidden="1" customHeight="1" x14ac:dyDescent="0.3">
      <c r="A382" s="76"/>
      <c r="B382" s="77"/>
      <c r="C382" s="69" t="s">
        <v>20</v>
      </c>
      <c r="D382" s="62">
        <v>0</v>
      </c>
      <c r="E382" s="62">
        <v>0</v>
      </c>
      <c r="F382" s="68">
        <v>0</v>
      </c>
      <c r="G382" s="68">
        <v>0</v>
      </c>
      <c r="H382" s="68">
        <v>0</v>
      </c>
      <c r="I382" s="68"/>
      <c r="J382" s="68"/>
      <c r="K382" s="68"/>
      <c r="L382" s="68"/>
      <c r="M382" s="68"/>
      <c r="N382" s="68"/>
      <c r="O382" s="68">
        <v>0</v>
      </c>
    </row>
    <row r="383" spans="1:15" s="61" customFormat="1" ht="37.5" hidden="1" customHeight="1" x14ac:dyDescent="0.3">
      <c r="A383" s="76"/>
      <c r="B383" s="77"/>
      <c r="C383" s="69" t="s">
        <v>21</v>
      </c>
      <c r="D383" s="62">
        <v>0</v>
      </c>
      <c r="E383" s="62">
        <v>0</v>
      </c>
      <c r="F383" s="68">
        <v>0</v>
      </c>
      <c r="G383" s="68">
        <v>0</v>
      </c>
      <c r="H383" s="68">
        <v>0</v>
      </c>
      <c r="I383" s="68"/>
      <c r="J383" s="68"/>
      <c r="K383" s="68"/>
      <c r="L383" s="68"/>
      <c r="M383" s="68"/>
      <c r="N383" s="68"/>
      <c r="O383" s="68">
        <v>0</v>
      </c>
    </row>
    <row r="384" spans="1:15" s="61" customFormat="1" ht="18.75" customHeight="1" x14ac:dyDescent="0.3">
      <c r="A384" s="144" t="s">
        <v>112</v>
      </c>
      <c r="B384" s="145" t="s">
        <v>196</v>
      </c>
      <c r="C384" s="59" t="s">
        <v>17</v>
      </c>
      <c r="D384" s="60">
        <f t="shared" ref="D384:O384" si="122">D385+D388</f>
        <v>205882.05</v>
      </c>
      <c r="E384" s="60">
        <f t="shared" si="122"/>
        <v>224219</v>
      </c>
      <c r="F384" s="60">
        <f t="shared" si="122"/>
        <v>277505.3</v>
      </c>
      <c r="G384" s="60">
        <f t="shared" si="122"/>
        <v>245026.8</v>
      </c>
      <c r="H384" s="60">
        <f t="shared" si="122"/>
        <v>245554.9</v>
      </c>
      <c r="I384" s="60">
        <f t="shared" si="122"/>
        <v>245554.9</v>
      </c>
      <c r="J384" s="60">
        <f t="shared" si="122"/>
        <v>245554.9</v>
      </c>
      <c r="K384" s="60">
        <f t="shared" si="122"/>
        <v>245554.9</v>
      </c>
      <c r="L384" s="60">
        <f t="shared" si="122"/>
        <v>245554.9</v>
      </c>
      <c r="M384" s="60">
        <f t="shared" si="122"/>
        <v>245554.9</v>
      </c>
      <c r="N384" s="60">
        <f t="shared" si="122"/>
        <v>245554.9</v>
      </c>
      <c r="O384" s="60">
        <f t="shared" si="122"/>
        <v>2671517.4500000002</v>
      </c>
    </row>
    <row r="385" spans="1:15" s="61" customFormat="1" x14ac:dyDescent="0.3">
      <c r="A385" s="144"/>
      <c r="B385" s="145"/>
      <c r="C385" s="66" t="s">
        <v>140</v>
      </c>
      <c r="D385" s="60">
        <f t="shared" ref="D385:O385" si="123">D386</f>
        <v>11978.9</v>
      </c>
      <c r="E385" s="60">
        <f t="shared" si="123"/>
        <v>11998.2</v>
      </c>
      <c r="F385" s="60">
        <f t="shared" si="123"/>
        <v>11879.5</v>
      </c>
      <c r="G385" s="60">
        <f t="shared" si="123"/>
        <v>12087.8</v>
      </c>
      <c r="H385" s="60">
        <f t="shared" si="123"/>
        <v>12451.9</v>
      </c>
      <c r="I385" s="60">
        <f t="shared" si="123"/>
        <v>12451.9</v>
      </c>
      <c r="J385" s="60">
        <f t="shared" si="123"/>
        <v>12451.9</v>
      </c>
      <c r="K385" s="60">
        <f t="shared" si="123"/>
        <v>12451.9</v>
      </c>
      <c r="L385" s="60">
        <f t="shared" si="123"/>
        <v>12451.9</v>
      </c>
      <c r="M385" s="60">
        <f t="shared" si="123"/>
        <v>12451.9</v>
      </c>
      <c r="N385" s="60">
        <f t="shared" si="123"/>
        <v>12451.9</v>
      </c>
      <c r="O385" s="60">
        <f t="shared" si="123"/>
        <v>135107.69999999998</v>
      </c>
    </row>
    <row r="386" spans="1:15" s="61" customFormat="1" ht="18.75" customHeight="1" x14ac:dyDescent="0.3">
      <c r="A386" s="144"/>
      <c r="B386" s="145"/>
      <c r="C386" s="146" t="s">
        <v>143</v>
      </c>
      <c r="D386" s="138">
        <v>11978.9</v>
      </c>
      <c r="E386" s="138">
        <v>11998.2</v>
      </c>
      <c r="F386" s="138">
        <v>11879.5</v>
      </c>
      <c r="G386" s="138">
        <v>12087.8</v>
      </c>
      <c r="H386" s="138">
        <v>12451.9</v>
      </c>
      <c r="I386" s="138">
        <v>12451.9</v>
      </c>
      <c r="J386" s="138">
        <v>12451.9</v>
      </c>
      <c r="K386" s="138">
        <v>12451.9</v>
      </c>
      <c r="L386" s="138">
        <v>12451.9</v>
      </c>
      <c r="M386" s="138">
        <v>12451.9</v>
      </c>
      <c r="N386" s="138">
        <v>12451.9</v>
      </c>
      <c r="O386" s="138">
        <f>D386+E386+F386+G386+H386+I386+J386+K386+L386+M386+N386</f>
        <v>135107.69999999998</v>
      </c>
    </row>
    <row r="387" spans="1:15" s="63" customFormat="1" ht="48" customHeight="1" x14ac:dyDescent="0.2">
      <c r="A387" s="144"/>
      <c r="B387" s="145"/>
      <c r="C387" s="146"/>
      <c r="D387" s="138"/>
      <c r="E387" s="138"/>
      <c r="F387" s="138"/>
      <c r="G387" s="138"/>
      <c r="H387" s="138"/>
      <c r="I387" s="138"/>
      <c r="J387" s="138"/>
      <c r="K387" s="138"/>
      <c r="L387" s="138"/>
      <c r="M387" s="138"/>
      <c r="N387" s="138"/>
      <c r="O387" s="138"/>
    </row>
    <row r="388" spans="1:15" s="65" customFormat="1" x14ac:dyDescent="0.3">
      <c r="A388" s="144"/>
      <c r="B388" s="145"/>
      <c r="C388" s="78" t="s">
        <v>130</v>
      </c>
      <c r="D388" s="60">
        <f t="shared" ref="D388:O388" si="124">D389</f>
        <v>193903.15</v>
      </c>
      <c r="E388" s="60">
        <f t="shared" si="124"/>
        <v>212220.79999999999</v>
      </c>
      <c r="F388" s="60">
        <f t="shared" si="124"/>
        <v>265625.8</v>
      </c>
      <c r="G388" s="60">
        <f t="shared" si="124"/>
        <v>232939</v>
      </c>
      <c r="H388" s="60">
        <f t="shared" si="124"/>
        <v>233103</v>
      </c>
      <c r="I388" s="60">
        <f t="shared" si="124"/>
        <v>233103</v>
      </c>
      <c r="J388" s="60">
        <f t="shared" si="124"/>
        <v>233103</v>
      </c>
      <c r="K388" s="60">
        <f t="shared" si="124"/>
        <v>233103</v>
      </c>
      <c r="L388" s="60">
        <f t="shared" si="124"/>
        <v>233103</v>
      </c>
      <c r="M388" s="60">
        <f t="shared" si="124"/>
        <v>233103</v>
      </c>
      <c r="N388" s="60">
        <f t="shared" si="124"/>
        <v>233103</v>
      </c>
      <c r="O388" s="60">
        <f t="shared" si="124"/>
        <v>2536409.75</v>
      </c>
    </row>
    <row r="389" spans="1:15" ht="60.75" customHeight="1" x14ac:dyDescent="0.25">
      <c r="A389" s="142"/>
      <c r="B389" s="143"/>
      <c r="C389" s="104" t="s">
        <v>143</v>
      </c>
      <c r="D389" s="105">
        <v>193903.15</v>
      </c>
      <c r="E389" s="105">
        <v>212220.79999999999</v>
      </c>
      <c r="F389" s="105">
        <v>265625.8</v>
      </c>
      <c r="G389" s="105">
        <v>232939</v>
      </c>
      <c r="H389" s="105">
        <v>233103</v>
      </c>
      <c r="I389" s="105">
        <v>233103</v>
      </c>
      <c r="J389" s="105">
        <v>233103</v>
      </c>
      <c r="K389" s="105">
        <v>233103</v>
      </c>
      <c r="L389" s="105">
        <v>233103</v>
      </c>
      <c r="M389" s="105">
        <v>233103</v>
      </c>
      <c r="N389" s="105">
        <v>233103</v>
      </c>
      <c r="O389" s="105">
        <f>D389+E389+F389+G389+H389+I389+J389+K389+L389+M389+N389</f>
        <v>2536409.75</v>
      </c>
    </row>
    <row r="390" spans="1:15" ht="21" customHeight="1" x14ac:dyDescent="0.25">
      <c r="A390" s="106"/>
      <c r="B390" s="44"/>
      <c r="C390" s="107"/>
      <c r="D390" s="108"/>
      <c r="E390" s="108"/>
      <c r="F390" s="108"/>
      <c r="G390" s="108"/>
      <c r="H390" s="108"/>
      <c r="I390" s="108"/>
      <c r="J390" s="108"/>
      <c r="K390" s="108"/>
      <c r="L390" s="108"/>
      <c r="M390" s="108"/>
      <c r="N390" s="108"/>
      <c r="O390" s="108"/>
    </row>
    <row r="391" spans="1:15" ht="27.75" customHeight="1" x14ac:dyDescent="0.45">
      <c r="A391" s="139" t="s">
        <v>197</v>
      </c>
      <c r="B391" s="139"/>
      <c r="C391" s="139"/>
      <c r="D391" s="139"/>
      <c r="E391" s="139"/>
      <c r="F391" s="139"/>
      <c r="G391" s="139"/>
      <c r="H391" s="139"/>
      <c r="I391" s="139"/>
      <c r="J391" s="139"/>
      <c r="K391" s="139"/>
      <c r="L391" s="139"/>
      <c r="M391" s="139"/>
      <c r="N391" s="139"/>
      <c r="O391" s="139"/>
    </row>
    <row r="392" spans="1:15" ht="59.25" customHeight="1" x14ac:dyDescent="0.45">
      <c r="A392" s="140" t="s">
        <v>201</v>
      </c>
      <c r="B392" s="140"/>
      <c r="C392" s="140"/>
      <c r="D392" s="140"/>
      <c r="E392" s="140"/>
      <c r="F392" s="140"/>
      <c r="G392" s="140"/>
      <c r="H392" s="140"/>
      <c r="I392" s="140"/>
      <c r="J392" s="140"/>
      <c r="K392" s="140"/>
      <c r="L392" s="140"/>
      <c r="M392" s="140"/>
      <c r="N392" s="140"/>
      <c r="O392" s="140"/>
    </row>
    <row r="393" spans="1:15" x14ac:dyDescent="0.3">
      <c r="D393" s="38"/>
      <c r="E393" s="65"/>
      <c r="F393" s="34"/>
      <c r="O393" s="45"/>
    </row>
    <row r="394" spans="1:15" x14ac:dyDescent="0.3">
      <c r="D394" s="38"/>
      <c r="E394" s="65"/>
      <c r="F394" s="34"/>
      <c r="O394" s="45"/>
    </row>
    <row r="395" spans="1:15" x14ac:dyDescent="0.3">
      <c r="D395" s="38"/>
      <c r="E395" s="65"/>
      <c r="F395" s="34"/>
      <c r="O395" s="45"/>
    </row>
    <row r="396" spans="1:15" x14ac:dyDescent="0.3">
      <c r="A396" s="141" t="s">
        <v>198</v>
      </c>
      <c r="B396" s="141"/>
      <c r="C396" s="141"/>
      <c r="D396" s="141"/>
      <c r="E396" s="141"/>
      <c r="F396" s="141"/>
      <c r="G396" s="141"/>
      <c r="H396" s="141"/>
      <c r="I396" s="141"/>
      <c r="J396" s="141"/>
      <c r="K396" s="141"/>
      <c r="L396" s="141"/>
      <c r="M396" s="141"/>
      <c r="N396" s="141"/>
      <c r="O396" s="141"/>
    </row>
    <row r="397" spans="1:15" x14ac:dyDescent="0.3">
      <c r="D397" s="38"/>
      <c r="E397" s="65"/>
      <c r="F397" s="34"/>
      <c r="O397" s="45"/>
    </row>
    <row r="398" spans="1:15" x14ac:dyDescent="0.3">
      <c r="D398" s="38"/>
      <c r="E398" s="65"/>
      <c r="F398" s="34"/>
      <c r="O398" s="45"/>
    </row>
    <row r="399" spans="1:15" x14ac:dyDescent="0.3">
      <c r="D399" s="38"/>
      <c r="E399" s="65"/>
      <c r="F399" s="34"/>
      <c r="O399" s="45"/>
    </row>
    <row r="400" spans="1:15" x14ac:dyDescent="0.3">
      <c r="D400" s="38"/>
      <c r="E400" s="65"/>
      <c r="F400" s="34"/>
      <c r="O400" s="45"/>
    </row>
  </sheetData>
  <autoFilter ref="A15:O392"/>
  <mergeCells count="667">
    <mergeCell ref="F1:O1"/>
    <mergeCell ref="F3:O3"/>
    <mergeCell ref="F5:O5"/>
    <mergeCell ref="A9:O9"/>
    <mergeCell ref="A10:O10"/>
    <mergeCell ref="A14:A15"/>
    <mergeCell ref="B14:B15"/>
    <mergeCell ref="C14:C15"/>
    <mergeCell ref="D14:O14"/>
    <mergeCell ref="H47:H48"/>
    <mergeCell ref="I47:I48"/>
    <mergeCell ref="J47:J48"/>
    <mergeCell ref="K47:K48"/>
    <mergeCell ref="L47:L48"/>
    <mergeCell ref="M47:M48"/>
    <mergeCell ref="N47:N48"/>
    <mergeCell ref="A16:A32"/>
    <mergeCell ref="B16:B32"/>
    <mergeCell ref="A33:A42"/>
    <mergeCell ref="B33:B42"/>
    <mergeCell ref="A43:A50"/>
    <mergeCell ref="B43:B50"/>
    <mergeCell ref="C47:C48"/>
    <mergeCell ref="D47:D48"/>
    <mergeCell ref="E47:E48"/>
    <mergeCell ref="D65:D66"/>
    <mergeCell ref="E65:E66"/>
    <mergeCell ref="F65:F66"/>
    <mergeCell ref="G65:G66"/>
    <mergeCell ref="H65:H66"/>
    <mergeCell ref="I65:I66"/>
    <mergeCell ref="O47:O48"/>
    <mergeCell ref="A51:A60"/>
    <mergeCell ref="B51:B60"/>
    <mergeCell ref="C53:C54"/>
    <mergeCell ref="D53:D54"/>
    <mergeCell ref="E53:E54"/>
    <mergeCell ref="F53:F54"/>
    <mergeCell ref="G53:G54"/>
    <mergeCell ref="H53:H54"/>
    <mergeCell ref="I53:I54"/>
    <mergeCell ref="J53:J54"/>
    <mergeCell ref="K53:K54"/>
    <mergeCell ref="L53:L54"/>
    <mergeCell ref="M53:M54"/>
    <mergeCell ref="N53:N54"/>
    <mergeCell ref="O53:O54"/>
    <mergeCell ref="F47:F48"/>
    <mergeCell ref="G47:G48"/>
    <mergeCell ref="J65:J66"/>
    <mergeCell ref="K65:K66"/>
    <mergeCell ref="L65:L66"/>
    <mergeCell ref="M65:M66"/>
    <mergeCell ref="N65:N66"/>
    <mergeCell ref="O65:O66"/>
    <mergeCell ref="A67:A74"/>
    <mergeCell ref="B67:B74"/>
    <mergeCell ref="C71:C72"/>
    <mergeCell ref="D71:D72"/>
    <mergeCell ref="E71:E72"/>
    <mergeCell ref="F71:F72"/>
    <mergeCell ref="G71:G72"/>
    <mergeCell ref="H71:H72"/>
    <mergeCell ref="I71:I72"/>
    <mergeCell ref="J71:J72"/>
    <mergeCell ref="K71:K72"/>
    <mergeCell ref="L71:L72"/>
    <mergeCell ref="M71:M72"/>
    <mergeCell ref="N71:N72"/>
    <mergeCell ref="O71:O72"/>
    <mergeCell ref="A61:A66"/>
    <mergeCell ref="B61:B66"/>
    <mergeCell ref="C65:C66"/>
    <mergeCell ref="A75:A78"/>
    <mergeCell ref="B75:B77"/>
    <mergeCell ref="C77:C78"/>
    <mergeCell ref="D77:D78"/>
    <mergeCell ref="E77:E78"/>
    <mergeCell ref="F77:F78"/>
    <mergeCell ref="G77:G78"/>
    <mergeCell ref="H77:H78"/>
    <mergeCell ref="I77:I78"/>
    <mergeCell ref="J77:J78"/>
    <mergeCell ref="K77:K78"/>
    <mergeCell ref="L77:L78"/>
    <mergeCell ref="M77:M78"/>
    <mergeCell ref="N77:N78"/>
    <mergeCell ref="O77:O78"/>
    <mergeCell ref="A81:A89"/>
    <mergeCell ref="B81:B89"/>
    <mergeCell ref="C83:C84"/>
    <mergeCell ref="D83:D84"/>
    <mergeCell ref="E83:E84"/>
    <mergeCell ref="F83:F84"/>
    <mergeCell ref="G83:G84"/>
    <mergeCell ref="H83:H84"/>
    <mergeCell ref="I83:I84"/>
    <mergeCell ref="J83:J84"/>
    <mergeCell ref="K83:K84"/>
    <mergeCell ref="L83:L84"/>
    <mergeCell ref="M83:M84"/>
    <mergeCell ref="N83:N84"/>
    <mergeCell ref="O83:O84"/>
    <mergeCell ref="C86:C87"/>
    <mergeCell ref="D86:D87"/>
    <mergeCell ref="E86:E87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F88:F89"/>
    <mergeCell ref="A90:A97"/>
    <mergeCell ref="B90:B97"/>
    <mergeCell ref="C92:C93"/>
    <mergeCell ref="D92:D93"/>
    <mergeCell ref="E92:E93"/>
    <mergeCell ref="F92:F93"/>
    <mergeCell ref="G92:G93"/>
    <mergeCell ref="H92:H93"/>
    <mergeCell ref="I92:I93"/>
    <mergeCell ref="J92:J93"/>
    <mergeCell ref="K92:K93"/>
    <mergeCell ref="L92:L93"/>
    <mergeCell ref="M92:M93"/>
    <mergeCell ref="N92:N93"/>
    <mergeCell ref="O92:O93"/>
    <mergeCell ref="C95:C96"/>
    <mergeCell ref="D95:D96"/>
    <mergeCell ref="E95:E96"/>
    <mergeCell ref="F95:F96"/>
    <mergeCell ref="G95:G96"/>
    <mergeCell ref="H95:H96"/>
    <mergeCell ref="I95:I96"/>
    <mergeCell ref="J95:J96"/>
    <mergeCell ref="K95:K96"/>
    <mergeCell ref="L95:L96"/>
    <mergeCell ref="M95:M96"/>
    <mergeCell ref="N95:N96"/>
    <mergeCell ref="O95:O96"/>
    <mergeCell ref="A98:A106"/>
    <mergeCell ref="B98:B106"/>
    <mergeCell ref="A107:A116"/>
    <mergeCell ref="B107:B116"/>
    <mergeCell ref="C110:C111"/>
    <mergeCell ref="D110:D111"/>
    <mergeCell ref="E110:E111"/>
    <mergeCell ref="F110:F111"/>
    <mergeCell ref="G110:G111"/>
    <mergeCell ref="H110:H111"/>
    <mergeCell ref="I110:I111"/>
    <mergeCell ref="J110:J111"/>
    <mergeCell ref="K110:K111"/>
    <mergeCell ref="L110:L111"/>
    <mergeCell ref="M110:M111"/>
    <mergeCell ref="N110:N111"/>
    <mergeCell ref="O110:O111"/>
    <mergeCell ref="C114:C115"/>
    <mergeCell ref="D114:D115"/>
    <mergeCell ref="E114:E115"/>
    <mergeCell ref="F114:F115"/>
    <mergeCell ref="G114:G115"/>
    <mergeCell ref="H114:H115"/>
    <mergeCell ref="I114:I115"/>
    <mergeCell ref="J114:J115"/>
    <mergeCell ref="K114:K115"/>
    <mergeCell ref="L114:L115"/>
    <mergeCell ref="M114:M115"/>
    <mergeCell ref="N114:N115"/>
    <mergeCell ref="O114:O115"/>
    <mergeCell ref="E116:E117"/>
    <mergeCell ref="O116:O117"/>
    <mergeCell ref="A118:A126"/>
    <mergeCell ref="B118:B126"/>
    <mergeCell ref="C120:C121"/>
    <mergeCell ref="D120:D121"/>
    <mergeCell ref="E120:E121"/>
    <mergeCell ref="F120:F121"/>
    <mergeCell ref="G120:G121"/>
    <mergeCell ref="H120:H121"/>
    <mergeCell ref="I120:I121"/>
    <mergeCell ref="J120:J121"/>
    <mergeCell ref="K120:K121"/>
    <mergeCell ref="L120:L121"/>
    <mergeCell ref="M120:M121"/>
    <mergeCell ref="N120:N121"/>
    <mergeCell ref="O120:O121"/>
    <mergeCell ref="C123:C124"/>
    <mergeCell ref="D123:D124"/>
    <mergeCell ref="E123:E124"/>
    <mergeCell ref="F123:F124"/>
    <mergeCell ref="G123:G124"/>
    <mergeCell ref="H123:H124"/>
    <mergeCell ref="I123:I124"/>
    <mergeCell ref="J123:J124"/>
    <mergeCell ref="K123:K124"/>
    <mergeCell ref="L123:L124"/>
    <mergeCell ref="M123:M124"/>
    <mergeCell ref="N123:N124"/>
    <mergeCell ref="O123:O124"/>
    <mergeCell ref="A127:A134"/>
    <mergeCell ref="B127:B134"/>
    <mergeCell ref="C129:C130"/>
    <mergeCell ref="D129:D130"/>
    <mergeCell ref="E129:E130"/>
    <mergeCell ref="F129:F130"/>
    <mergeCell ref="G129:G130"/>
    <mergeCell ref="H129:H130"/>
    <mergeCell ref="I129:I130"/>
    <mergeCell ref="M129:M130"/>
    <mergeCell ref="N129:N130"/>
    <mergeCell ref="O129:O130"/>
    <mergeCell ref="C132:C133"/>
    <mergeCell ref="D132:D133"/>
    <mergeCell ref="E132:E133"/>
    <mergeCell ref="F132:F133"/>
    <mergeCell ref="G132:G133"/>
    <mergeCell ref="H132:H133"/>
    <mergeCell ref="I132:I133"/>
    <mergeCell ref="J132:J133"/>
    <mergeCell ref="K132:K133"/>
    <mergeCell ref="L132:L133"/>
    <mergeCell ref="M132:M133"/>
    <mergeCell ref="N132:N133"/>
    <mergeCell ref="O132:O133"/>
    <mergeCell ref="G138:G139"/>
    <mergeCell ref="H138:H139"/>
    <mergeCell ref="I138:I139"/>
    <mergeCell ref="J129:J130"/>
    <mergeCell ref="K129:K130"/>
    <mergeCell ref="L129:L130"/>
    <mergeCell ref="J138:J139"/>
    <mergeCell ref="K138:K139"/>
    <mergeCell ref="L138:L139"/>
    <mergeCell ref="M138:M139"/>
    <mergeCell ref="N138:N139"/>
    <mergeCell ref="O138:O139"/>
    <mergeCell ref="A142:A154"/>
    <mergeCell ref="B142:B154"/>
    <mergeCell ref="C144:C145"/>
    <mergeCell ref="D144:D145"/>
    <mergeCell ref="E144:E145"/>
    <mergeCell ref="F144:F145"/>
    <mergeCell ref="G144:G145"/>
    <mergeCell ref="H144:H145"/>
    <mergeCell ref="I144:I145"/>
    <mergeCell ref="J144:J145"/>
    <mergeCell ref="K144:K145"/>
    <mergeCell ref="L144:L145"/>
    <mergeCell ref="M144:M145"/>
    <mergeCell ref="N144:N145"/>
    <mergeCell ref="O144:O145"/>
    <mergeCell ref="A136:A141"/>
    <mergeCell ref="B136:B141"/>
    <mergeCell ref="C138:C139"/>
    <mergeCell ref="D138:D139"/>
    <mergeCell ref="E138:E139"/>
    <mergeCell ref="F138:F139"/>
    <mergeCell ref="A155:A164"/>
    <mergeCell ref="B155:B164"/>
    <mergeCell ref="C157:C158"/>
    <mergeCell ref="D157:D158"/>
    <mergeCell ref="E157:E158"/>
    <mergeCell ref="F157:F158"/>
    <mergeCell ref="G157:G158"/>
    <mergeCell ref="H157:H158"/>
    <mergeCell ref="I157:I158"/>
    <mergeCell ref="J157:J158"/>
    <mergeCell ref="K157:K158"/>
    <mergeCell ref="L157:L158"/>
    <mergeCell ref="M157:M158"/>
    <mergeCell ref="N157:N158"/>
    <mergeCell ref="O157:O158"/>
    <mergeCell ref="C160:C161"/>
    <mergeCell ref="D160:D161"/>
    <mergeCell ref="E160:E161"/>
    <mergeCell ref="F160:F161"/>
    <mergeCell ref="G160:G161"/>
    <mergeCell ref="H160:H161"/>
    <mergeCell ref="I160:I161"/>
    <mergeCell ref="J160:J161"/>
    <mergeCell ref="K160:K161"/>
    <mergeCell ref="L160:L161"/>
    <mergeCell ref="M160:M161"/>
    <mergeCell ref="N160:N161"/>
    <mergeCell ref="O160:O161"/>
    <mergeCell ref="J167:J168"/>
    <mergeCell ref="K167:K168"/>
    <mergeCell ref="L167:L168"/>
    <mergeCell ref="M167:M168"/>
    <mergeCell ref="N167:N168"/>
    <mergeCell ref="O167:O168"/>
    <mergeCell ref="A169:A173"/>
    <mergeCell ref="B169:B173"/>
    <mergeCell ref="A174:A180"/>
    <mergeCell ref="B174:B180"/>
    <mergeCell ref="A165:A168"/>
    <mergeCell ref="B165:B168"/>
    <mergeCell ref="C167:C168"/>
    <mergeCell ref="D167:D168"/>
    <mergeCell ref="E167:E168"/>
    <mergeCell ref="F167:F168"/>
    <mergeCell ref="G167:G168"/>
    <mergeCell ref="H167:H168"/>
    <mergeCell ref="I167:I168"/>
    <mergeCell ref="A181:A186"/>
    <mergeCell ref="B181:B186"/>
    <mergeCell ref="C185:C186"/>
    <mergeCell ref="D185:D186"/>
    <mergeCell ref="E185:E186"/>
    <mergeCell ref="F185:F186"/>
    <mergeCell ref="G185:G186"/>
    <mergeCell ref="H185:H186"/>
    <mergeCell ref="I185:I186"/>
    <mergeCell ref="J185:J186"/>
    <mergeCell ref="K185:K186"/>
    <mergeCell ref="L185:L186"/>
    <mergeCell ref="M185:M186"/>
    <mergeCell ref="N185:N186"/>
    <mergeCell ref="O185:O186"/>
    <mergeCell ref="A187:A193"/>
    <mergeCell ref="B187:B193"/>
    <mergeCell ref="C189:C190"/>
    <mergeCell ref="D189:D190"/>
    <mergeCell ref="E189:E190"/>
    <mergeCell ref="F189:F190"/>
    <mergeCell ref="G189:G190"/>
    <mergeCell ref="H189:H190"/>
    <mergeCell ref="I189:I190"/>
    <mergeCell ref="J189:J190"/>
    <mergeCell ref="K189:K190"/>
    <mergeCell ref="L189:L190"/>
    <mergeCell ref="M189:M190"/>
    <mergeCell ref="N189:N190"/>
    <mergeCell ref="O189:O190"/>
    <mergeCell ref="C192:C193"/>
    <mergeCell ref="D192:D193"/>
    <mergeCell ref="E192:E193"/>
    <mergeCell ref="F192:F193"/>
    <mergeCell ref="G192:G193"/>
    <mergeCell ref="H192:H193"/>
    <mergeCell ref="I192:I193"/>
    <mergeCell ref="J192:J193"/>
    <mergeCell ref="K192:K193"/>
    <mergeCell ref="L192:L193"/>
    <mergeCell ref="M192:M193"/>
    <mergeCell ref="N192:N193"/>
    <mergeCell ref="O192:O193"/>
    <mergeCell ref="A194:A198"/>
    <mergeCell ref="B194:B198"/>
    <mergeCell ref="A199:A209"/>
    <mergeCell ref="B199:B209"/>
    <mergeCell ref="C201:C202"/>
    <mergeCell ref="D201:D202"/>
    <mergeCell ref="E201:E202"/>
    <mergeCell ref="F201:F202"/>
    <mergeCell ref="G201:G202"/>
    <mergeCell ref="H201:H202"/>
    <mergeCell ref="I201:I202"/>
    <mergeCell ref="J201:J202"/>
    <mergeCell ref="K201:K202"/>
    <mergeCell ref="L201:L202"/>
    <mergeCell ref="M201:M202"/>
    <mergeCell ref="N201:N202"/>
    <mergeCell ref="O201:O202"/>
    <mergeCell ref="C205:C206"/>
    <mergeCell ref="D205:D206"/>
    <mergeCell ref="E205:E206"/>
    <mergeCell ref="F205:F206"/>
    <mergeCell ref="G205:G206"/>
    <mergeCell ref="H205:H206"/>
    <mergeCell ref="N205:N206"/>
    <mergeCell ref="O205:O206"/>
    <mergeCell ref="A210:A215"/>
    <mergeCell ref="B210:B211"/>
    <mergeCell ref="B212:B215"/>
    <mergeCell ref="C214:C215"/>
    <mergeCell ref="D214:D215"/>
    <mergeCell ref="E214:E215"/>
    <mergeCell ref="F214:F215"/>
    <mergeCell ref="G214:G215"/>
    <mergeCell ref="H214:H215"/>
    <mergeCell ref="I214:I215"/>
    <mergeCell ref="J214:J215"/>
    <mergeCell ref="K214:K215"/>
    <mergeCell ref="L214:L215"/>
    <mergeCell ref="M214:M215"/>
    <mergeCell ref="N214:N215"/>
    <mergeCell ref="O214:O215"/>
    <mergeCell ref="F221:F222"/>
    <mergeCell ref="G221:G222"/>
    <mergeCell ref="H221:H222"/>
    <mergeCell ref="I221:I222"/>
    <mergeCell ref="I205:I206"/>
    <mergeCell ref="J205:J206"/>
    <mergeCell ref="K205:K206"/>
    <mergeCell ref="L205:L206"/>
    <mergeCell ref="M205:M206"/>
    <mergeCell ref="O221:O222"/>
    <mergeCell ref="A224:A230"/>
    <mergeCell ref="B224:B230"/>
    <mergeCell ref="C226:C227"/>
    <mergeCell ref="D226:D227"/>
    <mergeCell ref="E226:E227"/>
    <mergeCell ref="F226:F227"/>
    <mergeCell ref="G226:G227"/>
    <mergeCell ref="H226:H227"/>
    <mergeCell ref="I226:I227"/>
    <mergeCell ref="J226:J227"/>
    <mergeCell ref="K226:K227"/>
    <mergeCell ref="L226:L227"/>
    <mergeCell ref="M226:M227"/>
    <mergeCell ref="N226:N227"/>
    <mergeCell ref="O226:O227"/>
    <mergeCell ref="C229:C230"/>
    <mergeCell ref="D229:D230"/>
    <mergeCell ref="E229:E230"/>
    <mergeCell ref="A219:A223"/>
    <mergeCell ref="B219:B223"/>
    <mergeCell ref="C221:C222"/>
    <mergeCell ref="D221:D222"/>
    <mergeCell ref="E221:E222"/>
    <mergeCell ref="K229:K230"/>
    <mergeCell ref="L229:L230"/>
    <mergeCell ref="M229:M230"/>
    <mergeCell ref="N229:N230"/>
    <mergeCell ref="J221:J222"/>
    <mergeCell ref="K221:K222"/>
    <mergeCell ref="L221:L222"/>
    <mergeCell ref="M221:M222"/>
    <mergeCell ref="N221:N222"/>
    <mergeCell ref="I246:I247"/>
    <mergeCell ref="O229:O230"/>
    <mergeCell ref="A231:A235"/>
    <mergeCell ref="B231:B235"/>
    <mergeCell ref="A236:A241"/>
    <mergeCell ref="B236:B241"/>
    <mergeCell ref="C238:C239"/>
    <mergeCell ref="D238:D239"/>
    <mergeCell ref="E238:E239"/>
    <mergeCell ref="F238:F239"/>
    <mergeCell ref="G238:G239"/>
    <mergeCell ref="H238:H239"/>
    <mergeCell ref="I238:I239"/>
    <mergeCell ref="J238:J239"/>
    <mergeCell ref="K238:K239"/>
    <mergeCell ref="L238:L239"/>
    <mergeCell ref="M238:M239"/>
    <mergeCell ref="N238:N239"/>
    <mergeCell ref="O238:O239"/>
    <mergeCell ref="F229:F230"/>
    <mergeCell ref="G229:G230"/>
    <mergeCell ref="H229:H230"/>
    <mergeCell ref="I229:I230"/>
    <mergeCell ref="J229:J230"/>
    <mergeCell ref="E255:E256"/>
    <mergeCell ref="A242:A249"/>
    <mergeCell ref="B242:B249"/>
    <mergeCell ref="C246:C247"/>
    <mergeCell ref="D246:D247"/>
    <mergeCell ref="E246:E247"/>
    <mergeCell ref="F246:F247"/>
    <mergeCell ref="G246:G247"/>
    <mergeCell ref="H246:H247"/>
    <mergeCell ref="N255:N256"/>
    <mergeCell ref="J246:J247"/>
    <mergeCell ref="K246:K247"/>
    <mergeCell ref="L246:L247"/>
    <mergeCell ref="M246:M247"/>
    <mergeCell ref="N246:N247"/>
    <mergeCell ref="O246:O247"/>
    <mergeCell ref="A250:A256"/>
    <mergeCell ref="B250:B256"/>
    <mergeCell ref="C252:C253"/>
    <mergeCell ref="D252:D253"/>
    <mergeCell ref="E252:E253"/>
    <mergeCell ref="F252:F253"/>
    <mergeCell ref="G252:G253"/>
    <mergeCell ref="H252:H253"/>
    <mergeCell ref="I252:I253"/>
    <mergeCell ref="J252:J253"/>
    <mergeCell ref="K252:K253"/>
    <mergeCell ref="L252:L253"/>
    <mergeCell ref="M252:M253"/>
    <mergeCell ref="N252:N253"/>
    <mergeCell ref="O252:O253"/>
    <mergeCell ref="C255:C256"/>
    <mergeCell ref="D255:D256"/>
    <mergeCell ref="O255:O256"/>
    <mergeCell ref="A257:A263"/>
    <mergeCell ref="B257:B263"/>
    <mergeCell ref="C257:C263"/>
    <mergeCell ref="D257:D263"/>
    <mergeCell ref="E257:E263"/>
    <mergeCell ref="F257:F263"/>
    <mergeCell ref="G257:G263"/>
    <mergeCell ref="H257:H263"/>
    <mergeCell ref="I257:I263"/>
    <mergeCell ref="J257:J263"/>
    <mergeCell ref="K257:K263"/>
    <mergeCell ref="L257:L263"/>
    <mergeCell ref="M257:M263"/>
    <mergeCell ref="N257:N263"/>
    <mergeCell ref="O257:O263"/>
    <mergeCell ref="F255:F256"/>
    <mergeCell ref="G255:G256"/>
    <mergeCell ref="H255:H256"/>
    <mergeCell ref="I255:I256"/>
    <mergeCell ref="J255:J256"/>
    <mergeCell ref="K255:K256"/>
    <mergeCell ref="L255:L256"/>
    <mergeCell ref="M255:M256"/>
    <mergeCell ref="M267:M268"/>
    <mergeCell ref="N267:N268"/>
    <mergeCell ref="O267:O268"/>
    <mergeCell ref="A276:A283"/>
    <mergeCell ref="B276:B283"/>
    <mergeCell ref="C280:C281"/>
    <mergeCell ref="D280:D281"/>
    <mergeCell ref="E280:E281"/>
    <mergeCell ref="F280:F281"/>
    <mergeCell ref="G280:G281"/>
    <mergeCell ref="H280:H281"/>
    <mergeCell ref="I280:I281"/>
    <mergeCell ref="J280:J281"/>
    <mergeCell ref="K280:K281"/>
    <mergeCell ref="L280:L281"/>
    <mergeCell ref="M280:M281"/>
    <mergeCell ref="N280:N281"/>
    <mergeCell ref="O280:O281"/>
    <mergeCell ref="A265:A273"/>
    <mergeCell ref="B265:B273"/>
    <mergeCell ref="C267:C268"/>
    <mergeCell ref="D267:D268"/>
    <mergeCell ref="E267:E268"/>
    <mergeCell ref="F267:F268"/>
    <mergeCell ref="G288:G289"/>
    <mergeCell ref="H288:H289"/>
    <mergeCell ref="I288:I289"/>
    <mergeCell ref="J267:J268"/>
    <mergeCell ref="K267:K268"/>
    <mergeCell ref="L267:L268"/>
    <mergeCell ref="G267:G268"/>
    <mergeCell ref="H267:H268"/>
    <mergeCell ref="I267:I268"/>
    <mergeCell ref="J288:J289"/>
    <mergeCell ref="K288:K289"/>
    <mergeCell ref="L288:L289"/>
    <mergeCell ref="M288:M289"/>
    <mergeCell ref="N288:N289"/>
    <mergeCell ref="O288:O289"/>
    <mergeCell ref="A292:A302"/>
    <mergeCell ref="B292:B302"/>
    <mergeCell ref="C294:C295"/>
    <mergeCell ref="D294:D295"/>
    <mergeCell ref="E294:E295"/>
    <mergeCell ref="F294:F295"/>
    <mergeCell ref="G294:G295"/>
    <mergeCell ref="H294:H295"/>
    <mergeCell ref="I294:I295"/>
    <mergeCell ref="J294:J295"/>
    <mergeCell ref="K294:K295"/>
    <mergeCell ref="L294:L295"/>
    <mergeCell ref="M294:M295"/>
    <mergeCell ref="N294:N295"/>
    <mergeCell ref="O294:O295"/>
    <mergeCell ref="A284:A291"/>
    <mergeCell ref="B284:B291"/>
    <mergeCell ref="C288:C289"/>
    <mergeCell ref="D288:D289"/>
    <mergeCell ref="E288:E289"/>
    <mergeCell ref="F288:F289"/>
    <mergeCell ref="H324:H325"/>
    <mergeCell ref="I324:I325"/>
    <mergeCell ref="J324:J325"/>
    <mergeCell ref="K324:K325"/>
    <mergeCell ref="L324:L325"/>
    <mergeCell ref="M324:M325"/>
    <mergeCell ref="N324:N325"/>
    <mergeCell ref="A305:A309"/>
    <mergeCell ref="B305:B309"/>
    <mergeCell ref="A310:A321"/>
    <mergeCell ref="B310:B321"/>
    <mergeCell ref="A322:A325"/>
    <mergeCell ref="B322:B325"/>
    <mergeCell ref="C324:C325"/>
    <mergeCell ref="D324:D325"/>
    <mergeCell ref="E324:E325"/>
    <mergeCell ref="O324:O325"/>
    <mergeCell ref="A326:A330"/>
    <mergeCell ref="B326:B330"/>
    <mergeCell ref="A331:A339"/>
    <mergeCell ref="B331:B339"/>
    <mergeCell ref="A341:A348"/>
    <mergeCell ref="B341:B348"/>
    <mergeCell ref="A349:A359"/>
    <mergeCell ref="B349:B359"/>
    <mergeCell ref="C351:C352"/>
    <mergeCell ref="D351:D352"/>
    <mergeCell ref="E351:E352"/>
    <mergeCell ref="F351:F352"/>
    <mergeCell ref="G351:G352"/>
    <mergeCell ref="H351:H352"/>
    <mergeCell ref="I351:I352"/>
    <mergeCell ref="J351:J352"/>
    <mergeCell ref="K351:K352"/>
    <mergeCell ref="L351:L352"/>
    <mergeCell ref="M351:M352"/>
    <mergeCell ref="N351:N352"/>
    <mergeCell ref="O351:O352"/>
    <mergeCell ref="F324:F325"/>
    <mergeCell ref="G324:G325"/>
    <mergeCell ref="A360:A368"/>
    <mergeCell ref="B360:B368"/>
    <mergeCell ref="C362:C363"/>
    <mergeCell ref="D362:D363"/>
    <mergeCell ref="E362:E363"/>
    <mergeCell ref="F362:F363"/>
    <mergeCell ref="G362:G363"/>
    <mergeCell ref="H362:H363"/>
    <mergeCell ref="I362:I363"/>
    <mergeCell ref="J362:J363"/>
    <mergeCell ref="K362:K363"/>
    <mergeCell ref="L362:L363"/>
    <mergeCell ref="M362:M363"/>
    <mergeCell ref="N362:N363"/>
    <mergeCell ref="O362:O363"/>
    <mergeCell ref="C365:C366"/>
    <mergeCell ref="D365:D366"/>
    <mergeCell ref="E365:E366"/>
    <mergeCell ref="F365:F366"/>
    <mergeCell ref="G365:G366"/>
    <mergeCell ref="H365:H366"/>
    <mergeCell ref="I365:I366"/>
    <mergeCell ref="J365:J366"/>
    <mergeCell ref="K365:K366"/>
    <mergeCell ref="L365:L366"/>
    <mergeCell ref="M365:M366"/>
    <mergeCell ref="N365:N366"/>
    <mergeCell ref="O365:O366"/>
    <mergeCell ref="A369:A373"/>
    <mergeCell ref="B369:B373"/>
    <mergeCell ref="A374:A381"/>
    <mergeCell ref="B374:B381"/>
    <mergeCell ref="A384:A389"/>
    <mergeCell ref="B384:B389"/>
    <mergeCell ref="C386:C387"/>
    <mergeCell ref="D386:D387"/>
    <mergeCell ref="E386:E387"/>
    <mergeCell ref="O386:O387"/>
    <mergeCell ref="A391:O391"/>
    <mergeCell ref="A392:O392"/>
    <mergeCell ref="A396:O396"/>
    <mergeCell ref="F386:F387"/>
    <mergeCell ref="G386:G387"/>
    <mergeCell ref="H386:H387"/>
    <mergeCell ref="I386:I387"/>
    <mergeCell ref="J386:J387"/>
    <mergeCell ref="K386:K387"/>
    <mergeCell ref="L386:L387"/>
    <mergeCell ref="M386:M387"/>
    <mergeCell ref="N386:N387"/>
  </mergeCells>
  <printOptions horizontalCentered="1"/>
  <pageMargins left="0.19685039370078741" right="0.19685039370078741" top="1.1811023622047245" bottom="0.47244094488188981" header="0.19685039370078741" footer="0.51181102362204722"/>
  <pageSetup paperSize="9" scale="43" firstPageNumber="196" fitToHeight="0" orientation="landscape" useFirstPageNumber="1" horizontalDpi="300" verticalDpi="300" r:id="rId1"/>
  <headerFooter>
    <oddHeader>&amp;C&amp;"Times New Roman,Обычный"&amp;16&amp;P</oddHeader>
  </headerFooter>
  <rowBreaks count="9" manualBreakCount="9">
    <brk id="32" max="16383" man="1"/>
    <brk id="80" max="16383" man="1"/>
    <brk id="135" max="16383" man="1"/>
    <brk id="168" max="16383" man="1"/>
    <brk id="198" max="16383" man="1"/>
    <brk id="241" max="16383" man="1"/>
    <brk id="302" max="16383" man="1"/>
    <brk id="330" max="16383" man="1"/>
    <brk id="35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75" zoomScaleNormal="100" zoomScalePageLayoutView="75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прил_5 (2)</vt:lpstr>
      <vt:lpstr>Форма 3 (2)</vt:lpstr>
      <vt:lpstr>Лист1</vt:lpstr>
      <vt:lpstr>'Форма 3 (2)'!Заголовки_для_печати</vt:lpstr>
      <vt:lpstr>'Форма 3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Сушенцова Н.Н. Наталья Ноиловна</dc:creator>
  <dc:description/>
  <cp:lastModifiedBy>slobodina_ai</cp:lastModifiedBy>
  <cp:revision>381</cp:revision>
  <cp:lastPrinted>2022-12-08T11:33:40Z</cp:lastPrinted>
  <dcterms:created xsi:type="dcterms:W3CDTF">2006-09-28T05:33:49Z</dcterms:created>
  <dcterms:modified xsi:type="dcterms:W3CDTF">2022-12-08T11:34:29Z</dcterms:modified>
  <dc:language>ru-RU</dc:language>
</cp:coreProperties>
</file>